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B 2.0 TOOLS " sheetId="1" r:id="rId4"/>
    <sheet state="visible" name="SELF-ACCESS LEARNING MATERIALS " sheetId="2" r:id="rId5"/>
    <sheet state="visible" name="ICT IN THE CLASSROOM, " sheetId="3" r:id="rId6"/>
    <sheet state="visible" name="CLASS SAMs" sheetId="4" r:id="rId7"/>
  </sheets>
  <definedNames>
    <definedName hidden="1" localSheetId="0" name="Z_6493490F_60B7_4CE3_9514_A9A5F88FB871_.wvu.FilterData">'WEB 2.0 TOOLS '!$A$1:$H$3</definedName>
  </definedNames>
  <calcPr/>
  <customWorkbookViews>
    <customWorkbookView activeSheetId="0" maximized="1" windowHeight="0" windowWidth="0" guid="{6493490F-60B7-4CE3-9514-A9A5F88FB871}" name="Filter 1"/>
  </customWorkbookViews>
  <extLst>
    <ext uri="GoogleSheetsCustomDataVersion2">
      <go:sheetsCustomData xmlns:go="http://customooxmlschemas.google.com/" r:id="rId8" roundtripDataChecksum="/Wx8aAqd0skOBUOC/BJLmijmegImlL839Rdd9CS2Ae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
ID#AAACFdi5QJE
    (2026-08-11 20:34:50)
State the reasons why/how you use them. Provide colleagues with suggestions on how to use the resource; give them hints so that they can learn to use it. Your support will be valuable to motivate colleagues to use your suggested resource.
	-Claudia Acero
----
a brief description of each of resource.
	-Claudia Acero
----
As it appears on the website
	-Claudia Acero
----
Click and enter a value from range
	-Claudia Acero
----
Your Full name
Last name and name
	-Claudia Acero
----
Click and enter a value from the list of items
	-Claudia Acero</t>
      </text>
    </comment>
  </commentList>
  <extLst>
    <ext uri="GoogleSheetsCustomDataVersion2">
      <go:sheetsCustomData xmlns:go="http://customooxmlschemas.google.com/" r:id="rId1" roundtripDataSignature="AMtx7mj2eUP9/oAaR4eD7TAwsCB1iQZ6Jg=="/>
    </ext>
  </extLst>
</comments>
</file>

<file path=xl/sharedStrings.xml><?xml version="1.0" encoding="utf-8"?>
<sst xmlns="http://schemas.openxmlformats.org/spreadsheetml/2006/main" count="2522" uniqueCount="2080">
  <si>
    <t>INSTRUCTIONS: Share the language learning resources you have been using in your teaching/learning practice, and the new ones you explore and consider may be used as self-access learning materials. 
Upload them into this "glossary" by completing the corresponding information and choosing the category they best fit: listening, reading, writing, speaking, grammar, vocabulary, self-directed learning, content, culture, language learning strategies, and the ones you suggest. 
Make sure you include your resources. at least five resources per category.
Your work will be assessed according to the number of resources you and your colleagues post.</t>
  </si>
  <si>
    <t xml:space="preserve">Here some resources real Colombian teachers are using in their classrooms. </t>
  </si>
  <si>
    <t xml:space="preserve">Number of Entries </t>
  </si>
  <si>
    <t xml:space="preserve">READING/VOCABULARY SAM </t>
  </si>
  <si>
    <t>LISTENING/SPEAKING SAM</t>
  </si>
  <si>
    <t>WRITING OR GRAMMAR SAM</t>
  </si>
  <si>
    <t>DTP</t>
  </si>
  <si>
    <t>SKILL OR SYSTEM</t>
  </si>
  <si>
    <t xml:space="preserve">NAME OF RESOURCE </t>
  </si>
  <si>
    <t xml:space="preserve">URL </t>
  </si>
  <si>
    <t>DESCRIPTION</t>
  </si>
  <si>
    <t xml:space="preserve">WHY TO USE IT? 
SUGGESTIONS FOR ITS USE </t>
  </si>
  <si>
    <t xml:space="preserve">INSTRUCTIONS: Share here those Web 2.0 tools you have used or explore and consider may be useful to adapt or design self-access learning resources. Before you post, make sure it has not been published yet. Your work will be assessed according to the number of resources you and your colleagues post </t>
  </si>
  <si>
    <t xml:space="preserve">
https://docs.google.com/presentation/d/1PIKAvK8RSCI8pGtFgjc46UKBjPmJxPXqthvosOLtV1U/edit#slide=id.g4b1561f35f_0_8</t>
  </si>
  <si>
    <t>SPEAKING</t>
  </si>
  <si>
    <t xml:space="preserve">Screen Cast </t>
  </si>
  <si>
    <t xml:space="preserve"> http://www.overstream.net/
https://www.techsmith.com/jing-features.html
http://www.gotomeeting.com/
http://www.screencast-o-matic.com/
</t>
  </si>
  <si>
    <t xml:space="preserve">Useful to record voice and videos </t>
  </si>
  <si>
    <t xml:space="preserve">To enhance students' speaking </t>
  </si>
  <si>
    <t>OTHER</t>
  </si>
  <si>
    <t xml:space="preserve">Internet </t>
  </si>
  <si>
    <t>http://llt.msu.edu/vol8num2/pdf/review1.pdf
https://ojs.lib.byu.edu/spc/index.php/TESL/article/viewFile/3743/3517
http://asian-efl-journal.com/the-internet-and-the-language-classroom-a-practical-guide-for-teachers/</t>
  </si>
  <si>
    <t xml:space="preserve">Variety of resources </t>
  </si>
  <si>
    <t>https://docs.google.com/presentation/d/1ZTdjoh_zFVx4sXH7-9cIMx7sI-pcXxDCzj4NHfzSW4I/edit#slide=id.p</t>
  </si>
  <si>
    <t xml:space="preserve">TO motivate students, add variety to the language classroom, encourage learners to find a way to  learn by themselves </t>
  </si>
  <si>
    <t>NAME</t>
  </si>
  <si>
    <t>VOCABULARY</t>
  </si>
  <si>
    <t xml:space="preserve">Tablets </t>
  </si>
  <si>
    <t>http://www.opencolleges.edu.au/informed/features/25-ways-to-use-tablets-to-enhance-the-learning-experience/
http://www.zdnet.com/article/50-resources-for-using-an-ipad-android-tablet-in-class/</t>
  </si>
  <si>
    <t xml:space="preserve">DESCRIPTION 
Skills or systems it favors &amp; use suggestions, </t>
  </si>
  <si>
    <t xml:space="preserve">Inclusion of technology in the language classroom </t>
  </si>
  <si>
    <t>To allow learners to assess their level; to facilitate vocabularu retention</t>
  </si>
  <si>
    <t>LEARNING STRATEGIES</t>
  </si>
  <si>
    <t xml:space="preserve">Mansion Ingles Curso </t>
  </si>
  <si>
    <t>https://docs.google.com/presentation/d/1DC8htzMBAY239TBPed59T-JiXVR6XA0YR_PFBdpUc2k/edit?usp=sharing</t>
  </si>
  <si>
    <t>ODDCAST</t>
  </si>
  <si>
    <t xml:space="preserve">4Shared </t>
  </si>
  <si>
    <t xml:space="preserve">Language course </t>
  </si>
  <si>
    <t xml:space="preserve">To review grammar; evaluation preparation; practice language topics </t>
  </si>
  <si>
    <t xml:space="preserve">Tool to share files </t>
  </si>
  <si>
    <t>https://sites.google.com/view/my-tone-helper</t>
  </si>
  <si>
    <t>GRAMMAR</t>
  </si>
  <si>
    <t>Interesting page that allows students to text to listen to an avatar speaking with different accents</t>
  </si>
  <si>
    <t xml:space="preserve">lyrics training </t>
  </si>
  <si>
    <t>Students may compare different accents
To word pronunciation and sentence pitch</t>
  </si>
  <si>
    <t xml:space="preserve">Music and language </t>
  </si>
  <si>
    <t>https://sites.google.com/view/grammar-and-writing/home?authuser=0</t>
  </si>
  <si>
    <t xml:space="preserve">To raise students self-confidence to listen; to review grammar </t>
  </si>
  <si>
    <t>Audacity</t>
  </si>
  <si>
    <t xml:space="preserve">Hot Potatoes </t>
  </si>
  <si>
    <t>It  is an open source, cross-platform audio editor and recorder that aims to process the most popular audio formats, podcasts included</t>
  </si>
  <si>
    <t>https://sites.google.com/view/teachingportfolio-cgh/home</t>
  </si>
  <si>
    <t>VOICETHREAD</t>
  </si>
  <si>
    <t>Tool that allows students to make oral presentations by recording their voice or a video.</t>
  </si>
  <si>
    <t xml:space="preserve">Blogger </t>
  </si>
  <si>
    <t>Less anxiety when talking in front of others and opportunity to make corrections if any mistake at pronounciation</t>
  </si>
  <si>
    <t xml:space="preserve">It is and interesting web tool that is really useful to create interactive posters loaded with text, graphics, music, videos, pictures, etc, it is really nivce and it is pretty </t>
  </si>
  <si>
    <t>https://deadforest6.wixsite.com/website</t>
  </si>
  <si>
    <t>WRITING</t>
  </si>
  <si>
    <t>https://sites.google.com/view/learnenglishwithmike/home?authuser=0</t>
  </si>
  <si>
    <t>Storybird</t>
  </si>
  <si>
    <t>blurb</t>
  </si>
  <si>
    <t xml:space="preserve">Tools to desing a photo book </t>
  </si>
  <si>
    <t xml:space="preserve">Excellent tool for digital story telling. </t>
  </si>
  <si>
    <t>There are some images that can guide students in their own learning process. Besides, learners can share their stories. It is good for short stories</t>
  </si>
  <si>
    <t>https://sites.google.com/view/grammar-and-writing/home</t>
  </si>
  <si>
    <t>https://sites.google.com/view/michaelromero-professor/home?authuser=0</t>
  </si>
  <si>
    <t>Bookr</t>
  </si>
  <si>
    <t>LISTENING</t>
  </si>
  <si>
    <t>This is a tool to create interactive image books; you can add images and text too</t>
  </si>
  <si>
    <t>Lyrics training</t>
  </si>
  <si>
    <t>Learners can fostertheir listening skills by listening to their favorite artists</t>
  </si>
  <si>
    <t>https://eggvardo870604.wixsite.com/website</t>
  </si>
  <si>
    <t>It has different levels (beginner, intermediate, advanced and expert). Learners can choose the artists and the songs. There is a possibility to listen to different accents. Students can learn while playing.</t>
  </si>
  <si>
    <t>as a web 2.0 to add more information to your blog increases information and also gives a new perspective to your ideas</t>
  </si>
  <si>
    <t>https://view.genial.ly/5c488c5aa558062c2ea40d3d/animals-around</t>
  </si>
  <si>
    <t>https://sites.google.com/view/writing-comparative-texts/home</t>
  </si>
  <si>
    <t xml:space="preserve">Calameo </t>
  </si>
  <si>
    <t>It is an easy tool to create brochures, catalogs, reports, guides, magazines. For English classes this tool could be helpful since both teachers and students can show their products and share them with anyone. You can import files from your computer and insert links of videos, music, and other multimedia</t>
  </si>
  <si>
    <t>https://sites.google.com/view/mr-cleves/teaching-performance</t>
  </si>
  <si>
    <t>Content Generator</t>
  </si>
  <si>
    <t>It is an interesting application that I discovered during my last course. On the Content Generator there are numerous programs that develop interactive activities, including free programs like: Flying the teacher, Teachers invaders, Half a minute, Multiple Choice and Match-up. Here is an example of what we have done using CONTENT GENERATOR.</t>
  </si>
  <si>
    <t>https://adry-aguado.wixsite.com/readingsam</t>
  </si>
  <si>
    <t>Simplebooklet</t>
  </si>
  <si>
    <t>It is a useful tool to create  brochures, flyers, catalogs, magazines, newsletters etc.</t>
  </si>
  <si>
    <t>It can be used because students can create in an easy way web booklets that can be posted, pinned, tweeted, shared, emailed, embedded and downloaded by other classmates on any device</t>
  </si>
  <si>
    <t>Engrade</t>
  </si>
  <si>
    <t>https://www.calameo.com/read/0058313482dc50eae2cac</t>
  </si>
  <si>
    <t>a free set of web-based tools for educators allowing them to manage their classes online while providing parents and students with 24/7 real-time online access. Features include a free online gradebook, attendance book, homework calendar, secure SPAM-free messaging, file uploads, progress reports, and more.</t>
  </si>
  <si>
    <t>https://www.calameo.com/read/005831348dfcc61452338</t>
  </si>
  <si>
    <t>WRITING and SPEAKING</t>
  </si>
  <si>
    <t>Picture Teller</t>
  </si>
  <si>
    <t>https://sites.google.com/uninorte.edu.co/myteachingportfolioaac/home</t>
  </si>
  <si>
    <t>This tool allows you to use your own pictures and audio to build a presentation or demonstration.</t>
  </si>
  <si>
    <t>This tool allows students to use their own pictures and audio to build a presentation or demonstrat</t>
  </si>
  <si>
    <t>a free flat-forum bulletin board</t>
  </si>
  <si>
    <t>CONTENT</t>
  </si>
  <si>
    <t>Rubistar</t>
  </si>
  <si>
    <t xml:space="preserve">Glogster </t>
  </si>
  <si>
    <t>https://es.educaplay.com/es/recursoseducativos/4242186/html5/2_%09looking_for_general_ideas.htm</t>
  </si>
  <si>
    <t>This tool allows you to create a document that articulates the expectations for an assignment by listing the criteria, or what counts, and describing levels of quality from excellent to poor.</t>
  </si>
  <si>
    <t>This tool allows teachers to communicate to students expectations for an assignment, provide focused feedback on works and progress and grading final products</t>
  </si>
  <si>
    <t>https://docs.google.com/document/d/1nzsJ2sy2nRF11gXjv72tiSZpZ5QFT5RuYBW75LlHLWs/edit</t>
  </si>
  <si>
    <t>Abcya animate</t>
  </si>
  <si>
    <t>https://docs.google.com/presentation/d/1ElGpcTCu_K9OfjRsNQdizXIemaNzwMgkWErQUqbipOE/edit#slide=id.p1</t>
  </si>
  <si>
    <t>GoAnimate</t>
  </si>
  <si>
    <t>Good for making online animations. It is mainly designed for kids.</t>
  </si>
  <si>
    <t>Young learners can design their own animation andonce the animation is done, it can be downloaded, so there is no need of internet connection. It can be easily used and encourages creation in students.</t>
  </si>
  <si>
    <t>It is a web web 2.0 tool that provides users with an application for creating animations. It offers an alternative approach for teaching and learning and promoting collaboration and exchange products with information about specific topics among students. It promotes creativity and students use it to create presentations, upload them and share their videos via Go!animate to Facebook. It makes activities more engaging and interesting to students</t>
  </si>
  <si>
    <t>https://dropr.com/portfolio202515</t>
  </si>
  <si>
    <t>Trace Effects</t>
  </si>
  <si>
    <t xml:space="preserve">GOOGLE TOOLS </t>
  </si>
  <si>
    <t>A 3D virtual game created by the USA State Department to help learners improve their English.Designed for teenagers and young adults.</t>
  </si>
  <si>
    <t>Nowadays, our students enjoy playing video games and they can be an excuse for practicing English.</t>
  </si>
  <si>
    <t xml:space="preserve">How to use Google tools for academic purposes, video produced by Martha Johana Moreno B. </t>
  </si>
  <si>
    <t>https://drive.google.com/open?id=1MdDf4SU4vDKjBqPOVpHotAreLF5wm3Ji</t>
  </si>
  <si>
    <t>https://drive.google.com/file/d/1dEufJwBI9ClT12VDhkreU2rQpu4kWjQQ/view</t>
  </si>
  <si>
    <t>lulu</t>
  </si>
  <si>
    <t>Textplus</t>
  </si>
  <si>
    <t>A free app that's used for text messaging and phone calling</t>
  </si>
  <si>
    <t xml:space="preserve">To create books and calendars </t>
  </si>
  <si>
    <t>Downloadable to mobile devices such as Apple's iPhone, iPod touch, iPad and Android and other smartphones and tablets</t>
  </si>
  <si>
    <t>https://collazoselk.wixsite.com/teachingportfolio</t>
  </si>
  <si>
    <t>Moodle</t>
  </si>
  <si>
    <t xml:space="preserve">socrative </t>
  </si>
  <si>
    <t>A very important tool that I use to teach, evaluate and share information with my students  is a Moodle platform. This is the platform where we are taking the master’s .  It’s free, complete  and easy to use.  You know how it works, how wonderful Virtual Sabana is. You can create forums, quizzes, chats, courses, all that you need to communicate with your pupils</t>
  </si>
  <si>
    <t>Socrative is a free web application that offers an easy and friendly experience to teachers to engage and assess their students.</t>
  </si>
  <si>
    <t>Socrative is an easy to use tool that is used for creating formative assessments and getting result in the actual-time</t>
  </si>
  <si>
    <t>https://missjulianadiaz.edublogs.org/</t>
  </si>
  <si>
    <t>POPLET</t>
  </si>
  <si>
    <t>https://sites.google.com/view/listen-to-this-it-is-for-you/home</t>
  </si>
  <si>
    <t>evernote</t>
  </si>
  <si>
    <t>Students who will use this amazing web 2.0 help them to create interactive maps together. The advantages are quite positive such as adding extra information. Also it gives people a different view about how to share expression</t>
  </si>
  <si>
    <t>is the place to collect inspirational ideas and  write meaningful words</t>
  </si>
  <si>
    <t xml:space="preserve"> designed for notetaking, organizing, and archiving</t>
  </si>
  <si>
    <t>https://en.calameo.com/read/00582566071c822887208</t>
  </si>
  <si>
    <t>Popplet</t>
  </si>
  <si>
    <t>https://sites.google.com/view/miss-daz-teachingportfolio/home?authuser=0</t>
  </si>
  <si>
    <t>#ERROR!</t>
  </si>
  <si>
    <t xml:space="preserve">Scratch </t>
  </si>
  <si>
    <t xml:space="preserve"> It is a web web 2.0 tool that provides users with an application for creating animations. It offers an alternative approach for teaching and learning and promoting collaboration and exchange products with information about specific topics among students. It promotes creativity and students use it to create presentations, upload them and share their videos via Go!animate to Facebook. It makes activities more engaging and interesting to students.</t>
  </si>
  <si>
    <t xml:space="preserve">In this space teachers and students can create stories. It is possible to start programing  your own character and speech. You can add movement, sounds and text combined in a funny but educational experience. You will love it. </t>
  </si>
  <si>
    <t xml:space="preserve">It is amazing for helping your learners make their imagination flies. It is amazing. You will have a great session in it. .  .  </t>
  </si>
  <si>
    <t xml:space="preserve">PowerPoint </t>
  </si>
  <si>
    <t>is presentation software from Microsoft. Although typically used to display "slides" during face-to-face meetings and presentations, it is also used on the web and with distance education technologies</t>
  </si>
  <si>
    <t>Englishcentral</t>
  </si>
  <si>
    <t xml:space="preserve">pair </t>
  </si>
  <si>
    <t>https://sites.google.com/view/teaching-portfolio-catalina-ip/home</t>
  </si>
  <si>
    <t xml:space="preserve">Prezi </t>
  </si>
  <si>
    <t>It is an interactive web page for students to learn English. Students use   short video clips from the latest movies where they can practice and enhance the listening and writing ability</t>
  </si>
  <si>
    <t>It is an interesting website where students learn english using listening, writing. grammar, pronunciation through the use of short video clips retrieved from the latest movies..</t>
  </si>
  <si>
    <t>It is used as presentation speaking medium to show slides and any kind of visual presentation. It is useful in academic settings since it is a visual aid which can focus students’ attention and help teachers to develop their classes in a different  way.</t>
  </si>
  <si>
    <t>Randall´s ESL Cyber Listening Lab</t>
  </si>
  <si>
    <t>https://sites.google.com/view/listening-with-creativitylesso/home</t>
  </si>
  <si>
    <t>This website allows students to reinforce their listening skills by means of diverse real-life recordings.</t>
  </si>
  <si>
    <t>It is advisible to explore the website progressively, since students can pick their listening level ( Easy - Medium -Difficult) and start out with multiple choice questions and broad of exercises.</t>
  </si>
  <si>
    <t>https://sites.google.com/view/writingwithinnovationsam1/self-evaluation</t>
  </si>
  <si>
    <t>SCREENCAST O MATIC</t>
  </si>
  <si>
    <t>Glogster</t>
  </si>
  <si>
    <t>https://lilianamosi.weebly.com</t>
  </si>
  <si>
    <t>This site allows students create interactive multimedia posters , practicing their writting skills and creativity.</t>
  </si>
  <si>
    <t>Screencast o matic is a very useful tool, it consist of a small piece of sofware you download to your computer, then you have the chance of creating video tutorials, in which your computer screen is recorded including everything happens there and your voice describing the moves. After recording the video you can uploaded in the same site or on youtube so your students can see it.</t>
  </si>
  <si>
    <t>Glogster is used by teachers and students to create virtual posters combining  text, video, images, and music. It can be used in educational settings as an alternative to traditional poster presentations.</t>
  </si>
  <si>
    <t>Multimedia English</t>
  </si>
  <si>
    <t xml:space="preserve">Slideshare </t>
  </si>
  <si>
    <t>http://mrmarvin.edublogs.org/intermediate-writing-grammar-self-access-material/</t>
  </si>
  <si>
    <t>It is an interactive website to learn English through videos and activities online.</t>
  </si>
  <si>
    <t>Multimedia English is very helpful to teach english to children, teenegers and adults , in this website you can find cartoons, songs , movies and interactive activities to do in the classroom. The students can practice listening, speaking, reading and writing skills. Also vocabulary and grammar rules.</t>
  </si>
  <si>
    <t>you can share PowerPoint, PDF, or Open Office files with others on the internet</t>
  </si>
  <si>
    <t>https://sites.google.com/view/marvinmansuetosierra/home</t>
  </si>
  <si>
    <t>agendaweb</t>
  </si>
  <si>
    <t>Talkgroups and Discussions on Voxopop.</t>
  </si>
  <si>
    <t>This site has a lot of exercises to practice and improve the English level in our students.</t>
  </si>
  <si>
    <t>Agendaweb helps students to improve English through  a variety of exercises about listening, grammar, reading, vocabulary, phonetic. it includes songs, worksheets and interesting games, too. Through them,students can check their answers and know about their mistakes while enjoy learning.</t>
  </si>
  <si>
    <t>A tool to participate in discussions with voice, and join or start talkgroups</t>
  </si>
  <si>
    <t xml:space="preserve">WORD DOCUMENT </t>
  </si>
  <si>
    <t>https://www.proprofs.com/quiz-school/story.php?title=mjm4ndqxngmuty</t>
  </si>
  <si>
    <t>ToonDoo</t>
  </si>
  <si>
    <t>audiolingua</t>
  </si>
  <si>
    <t>this site has mp3 recording in 12 languages.</t>
  </si>
  <si>
    <t>To create cartoons</t>
  </si>
  <si>
    <t>Learners can improve their listening because there are a lot of recordings  about different topics from A1 level to B2. Moreover,   it is possible to download them.</t>
  </si>
  <si>
    <t>https://youtu.be/NjshTXPWRFc</t>
  </si>
  <si>
    <t>https://sites.google.com/view/digitalteachingportfoliojulian/p%C3%A1gina-principal</t>
  </si>
  <si>
    <t>Triptico</t>
  </si>
  <si>
    <t>vocaroo</t>
  </si>
  <si>
    <t>It is a tool where students record  and listen their voice practicing pronuntiation.</t>
  </si>
  <si>
    <t>we can use and apply 20 different interactive resources – all of which are easy to edit, adapt, save and share. We can access them all with one simple download. Everything is completely free – and we will receive updates whenever new resources are added!
There are some great resources that teachers will find useful for their interactive whiteboard. Each one can be customised and saved – ready to use whenever you need it.</t>
  </si>
  <si>
    <t>This tool helps students who are shy to begin to improve thir speaking process. they can record their voice as many times as they want and finally send this voice message to the teacher to review pronuntiation. Unfortunately, time to record is short.</t>
  </si>
  <si>
    <t>https://dianispatb.wixsite.com/readingvocabularysam</t>
  </si>
  <si>
    <t>Voki</t>
  </si>
  <si>
    <t>Photopeach</t>
  </si>
  <si>
    <t>http://photopeach.com/ </t>
  </si>
  <si>
    <t>Voki: it is a useful tool to create avatars, customizing characteristics according to the purpose, with this tool you can create welcomes for activities, listening tasks, and use it for your students to create their own avatar versions.</t>
  </si>
  <si>
    <t>It allows a slideshow for Moodle Virtual Learning Envrironment or Blog.</t>
  </si>
  <si>
    <t>It is easy to use and promotes to have an interactive slide show presentation. it allows to have an embeded code for publishing it in VLE or Blogs.</t>
  </si>
  <si>
    <t>https://drive.google.com/file/d/16TgYN1xCegPTQODyBMtg9xYMLomIE4C9/view</t>
  </si>
  <si>
    <t>Webs</t>
  </si>
  <si>
    <t>https://drive.google.com/file/d/1vW-mU-wlWDK2X1XUF5pOQ0uW8xQADxnN/view</t>
  </si>
  <si>
    <t>content</t>
  </si>
  <si>
    <t>wiggio</t>
  </si>
  <si>
    <t>https://dianispatb.wixsite.com/digteachingportfolio</t>
  </si>
  <si>
    <t>It is also a tool for creating websites. I have designed my VLRC over there and it has helped me to include different activites for my students needs. One advise is that it has a limited number of tabs, thus, you have to decide which are the most relevant for your website and include them. However, I can say that it is so easy to handle and you can create yours with not problems</t>
  </si>
  <si>
    <t>this website will help the learner to create topics ,to post information ,to vae video conferences among other imporstant activities</t>
  </si>
  <si>
    <t>Wiggio is a completely free, online toolkit that makes it easy to work in groups.</t>
  </si>
  <si>
    <t xml:space="preserve">Wix </t>
  </si>
  <si>
    <t>Wix is a free publishing platform that helps you easily design and create great and amazing websites with just a few clicks.
We as educators have the opportunity to use this web 2.0 tool in many ways. Students are encouraged to share their ideas from a  different perspective, full of images and sound, quite different from the traditional concept of working in an isolated space.
As a current WIX user, I can give you some suggestions to use it:
1. In order to develop language skills (reading, speaking, writing and listening comprehension) WIX offers students the possibility to increase them properly.
2. It becomes into a great option to develop students confidence in language development and also in the correct use of multimedia sources. Combine with another web 2.0 (youtube, facebook, twitter) will empower students' thoughts and ideas.</t>
  </si>
  <si>
    <t>https://drive.google.com/open?id=1bgBdFET09LPktNULnqCMBUNWByJy6eZ2</t>
  </si>
  <si>
    <t xml:space="preserve"> pronunciation and wrting</t>
  </si>
  <si>
    <t>TTS</t>
  </si>
  <si>
    <t>this web site will help learners to master their pronunciation and writing skills</t>
  </si>
  <si>
    <t xml:space="preserve">learners have the opportunity to use tts to master their pronunciation.I t also can help to translate from Spanish to English or the other way around. </t>
  </si>
  <si>
    <t>https://drive.google.com/open?id=1-ntqUvlX4dcYcwp1NDufG3SsFm1dJpeo</t>
  </si>
  <si>
    <t>It is easy to use and also offers various services for creating webquest, including a helpful tutorial for planning, evaluation and publication explained step by step (in English). After registering, you can create your webquest, all generated files will be saved on the server of the site for free.</t>
  </si>
  <si>
    <t>All Skills</t>
  </si>
  <si>
    <t>Duolingo</t>
  </si>
  <si>
    <t>This website is also an app students can have in their smartphones and allows them to practice vocabulary, grammar, listening, speaking and writing.</t>
  </si>
  <si>
    <t>https://sites.google.com/view/cristancho-helena-tdp/home</t>
  </si>
  <si>
    <t>This whole year I have been using it to practice french and as it is so amu-
sing and complete, I told my students to use it for english. It is an enriching
practice because you can compete with other partners. You can keep track
of your progress, it evaluates pronunciation and vocabulary too.</t>
  </si>
  <si>
    <t>Listening and Speaking</t>
  </si>
  <si>
    <t>Karaoke Channel</t>
  </si>
  <si>
    <t>It allows to practice vocabulary, speaking, pronunciation
and listening comprehension.</t>
  </si>
  <si>
    <t>https://new.edmodo.com/groups/english-28927945</t>
  </si>
  <si>
    <t>You can create healthy and smart competitions with your students by using
one of the most powerful tools we have to learn and motivate students:
MUSIC! It is very amusing and you will never get tired of practicing!</t>
  </si>
  <si>
    <t xml:space="preserve">edublogs </t>
  </si>
  <si>
    <t>https://www.facebook.com/groups/303189230335598/</t>
  </si>
  <si>
    <t>Blogging service for e portfolios and class sites</t>
  </si>
  <si>
    <t>Mes English</t>
  </si>
  <si>
    <t>https://docs.google.com/document/d/1n0zxmHV6XAZfpR96qIzjwpT5bhKBm1a7pTdA1PThfPc/edit</t>
  </si>
  <si>
    <t xml:space="preserve">It ia a website with English grammar worksheets, custom worksheet makers, worksheets to print, printables templates, worksheets for grammar introduction, printable phonics e-books, writing worksheets, and more. </t>
  </si>
  <si>
    <t>You can download english worksheets for your classes, select, design and adapt them to your student's needs and context.</t>
  </si>
  <si>
    <t xml:space="preserve">weebly </t>
  </si>
  <si>
    <t>https://juanmolcas.wixsite.com/juanmolinadtp</t>
  </si>
  <si>
    <t>Easy to use tool to design websites</t>
  </si>
  <si>
    <t xml:space="preserve">pixton </t>
  </si>
  <si>
    <t xml:space="preserve">Fun comics </t>
  </si>
  <si>
    <t>All skills</t>
  </si>
  <si>
    <t>https://drive.google.com/open?id=1u1ac3922UcQx_RxlZhct4rC8mrrPvzdR</t>
  </si>
  <si>
    <t>Educaplay</t>
  </si>
  <si>
    <t>http: //www.educaplay.com/</t>
  </si>
  <si>
    <t>This platform helps to teacher to create activities in Web 2.0</t>
  </si>
  <si>
    <t>It is used by teachers and students to create different activities, match, complete, listen, make quiz, and etc.</t>
  </si>
  <si>
    <t>https://carolsur191919.wixsite.com/teachercarito</t>
  </si>
  <si>
    <t>Makemegenius</t>
  </si>
  <si>
    <t>http:// www.makemegenius.com/</t>
  </si>
  <si>
    <t>This website allows students to reinforce their listening, reading and writing skills by means of diverse videos about science.</t>
  </si>
  <si>
    <t>it is used to reinforce knowledges about science contents.</t>
  </si>
  <si>
    <t>Zimmer Twins</t>
  </si>
  <si>
    <t>https://www.flipsnack.com/reading1/lets-read-comic.html</t>
  </si>
  <si>
    <t>Explain Everything</t>
  </si>
  <si>
    <t>a site devoted to kids and creative storytelling</t>
  </si>
  <si>
    <t xml:space="preserve">A mobile application that records the user and device interaction in real time. This interaction can be then converted to mp4 format. </t>
  </si>
  <si>
    <t>Ideal to create tutorials and customized multimedia learning materials.</t>
  </si>
  <si>
    <t>https://sites.google.com/view/listeningandspeaking/home</t>
  </si>
  <si>
    <t>TOONDOO</t>
  </si>
  <si>
    <t>http://elrio34.wixsite.com/spelling</t>
  </si>
  <si>
    <t>This tool enable the students the creation of cartoons online, applying in the comic the subject they want to explain. It may be through short conversations or situations that allow some kind of interaction.
1. Students will sign up  as  students in www.toondoo.com. They will create an ID and have to give their email.
2. After upload the page, in the upper right button, they have to create their own cartoon. 
3. According to the editor´s preferences and comic size; students build step by step their comics, save and give a title to their activity uploading in internet.
4. Students will be able to see their posts on the web.</t>
  </si>
  <si>
    <t>Mansion Ingles . com</t>
  </si>
  <si>
    <t>https://elrio34.wixsite.com/misitio</t>
  </si>
  <si>
    <t>A website designed to help spanish speakers learners of english to improve different skills specially Grammar and Vocabulary.</t>
  </si>
  <si>
    <t xml:space="preserve">Most of the websites which offer English language courses or tools are designed in english language and learners usually struggle with the information included in them.  Due to that learners complain about the complexity to understand and work by themselves.  I consider Mansion Inglés a good tool to introduce students to Self-Directed Learning as they can find relevant information and can explore the site by using their mother language in this case Spanish. </t>
  </si>
  <si>
    <t>EDMODO</t>
  </si>
  <si>
    <t>1. Students sign up  as  students in www.edmodo.com with the group code given by the teacher.  2. Students individually create a chronogram to organize  their activities (activity - implemementation - feedback - correction). ·. Students upoad their specific activity. 4. Students observe others´work, comment and suggest their peerts hot to improve it using the grammar or samples they have stuided in class. 5. Students make the changes and create a portfolio of their achieved tasks. 6. Students self evaluate to identify their weaknesses and strengths. They can do it throught the use of rubrics.</t>
  </si>
  <si>
    <t>Learn English</t>
  </si>
  <si>
    <t>A website created and supported by British Council which is warranty of experience in English Language teaching.</t>
  </si>
  <si>
    <t>https://es.calameo.com/read/00580544979921975d1ff?authid=kdFic5UziXKK</t>
  </si>
  <si>
    <t>It is recomended because a lot of online activities are included to improve different areas such as Writing, Listening, Vocabulary among others. A version for kids is also available, in this opportunity I am sharing the teens version.</t>
  </si>
  <si>
    <t>CALAMEO</t>
  </si>
  <si>
    <t>This tool give the learners the possibility to share their creations in order many people can see it. The only requirement is to have a free account and follow the format requirements.</t>
  </si>
  <si>
    <t>https://sites.google.com/view/writingsam/home</t>
  </si>
  <si>
    <t>OTHER: Self-directed learning</t>
  </si>
  <si>
    <t>Cerego</t>
  </si>
  <si>
    <t>https://sites.google.com/view/portfoliosandras/home</t>
  </si>
  <si>
    <t xml:space="preserve">It is a website that assess your knowledge of a range of topics including many languages and design a self-access plan for you to know how you progress and what to study. You can also design your own materials and share it with other people. </t>
  </si>
  <si>
    <t>I think it is a very interesting tool to examine in terms of self-direction as it has many components of the learning processes: identifying needs, creating goals, monitoring progress, evaluating material, etc. Take your time to explore it.</t>
  </si>
  <si>
    <t>WIKISPACES</t>
  </si>
  <si>
    <t xml:space="preserve">This is a social writing platform for education. Here you can create a classroom workspace where you and your students can communicate and work on writing projects alone or in teams. The assessment tools give us the power to measure student contribution and engagement in real-time. Wikispaces Classroom works great on modern browsers, tablets, and phones.It is free for teachers and students. </t>
  </si>
  <si>
    <t>Blabberize</t>
  </si>
  <si>
    <t>It is a tool that allows us to  animate pictures, to make people, animals or objects talk. It is for free.</t>
  </si>
  <si>
    <t>https://docs.google.com/presentation/d/1Ex_TvI681nZwMnuWv17UVXH1vkr9tkUE4Y-kxKsom5c/edit?usp=sharing</t>
  </si>
  <si>
    <t>I think it is a very interesting and fun tool, because students can speak by using any picture they choose. It could reduce anxiety in learners when having oral exercises.</t>
  </si>
  <si>
    <t>4 SHARED</t>
  </si>
  <si>
    <t xml:space="preserve">This tool lets the user to keep any kind of file in a virtual environment and let the registered users to explore it and download it, if the account has given the right permissions to do it.  </t>
  </si>
  <si>
    <t>https://docs.google.com/presentation/d/1urY9DGe7hgyZ4zBk_MdcbfhE1PkpoCZA_jnbl5wCVws/edit?</t>
  </si>
  <si>
    <t>Comic Master</t>
  </si>
  <si>
    <t>Dropr</t>
  </si>
  <si>
    <t>It allows you to create your own short graphic novel. You can choose backgrounds,props, characters and ayou can save and print your novel.</t>
  </si>
  <si>
    <t>https://sites.google.com/view/valencia-lina-marcela/home</t>
  </si>
  <si>
    <t>It is a very interesting website to practice writing with students in a dynamic, free and catchy way.</t>
  </si>
  <si>
    <t xml:space="preserve">A tool to design portfolios para compartir y explorar </t>
  </si>
  <si>
    <t>tandemapp</t>
  </si>
  <si>
    <t>Blendspace</t>
  </si>
  <si>
    <t>It is a social networking app designed for hand-held devices that allows to create a profile focused on languages that matches people who want to learn the language you know, and speak the language you want to improve through videocam.</t>
  </si>
  <si>
    <t xml:space="preserve">Interesting for those learners who have very high social skills, and prefer non-formal instructional opportunities in which they are exposed to authentic speech, learn about pragmatics and sociolinguistic through a natural approach. Language learners require high-motivation and autonomy for frequently access the app and take advantage of the social time with people around the world. </t>
  </si>
  <si>
    <t xml:space="preserve">Blendspace is a free web application which is used to create online lessons. This web page let the designer to integrate different sources like texts, images, videos from Youtube or Vimeo  and presentations from Prezi and slideshare. Even you can integrate your own file creations. The application is very easy to manage. Each lesson has a series of pages which can be edited as many times as you want. This is a web page specially designed for teachers; they only need to register </t>
  </si>
  <si>
    <t>LEARNER AUTONOMY AND SELF-ACCESS MATERIALS (LASAM)</t>
  </si>
  <si>
    <t>SPEAKING: Pronunciation</t>
  </si>
  <si>
    <t>Rachel's English!</t>
  </si>
  <si>
    <t>http://www.rachelsenglish.com/ &amp; https://www.youtube.com/user/rachelsenglish</t>
  </si>
  <si>
    <t>It is a website and it also has a youtube channel in which learners interested in improving North-American Accent / spoken English through video-based lessons and exercises.</t>
  </si>
  <si>
    <t xml:space="preserve">Content about pronunciation is catalogued in topics and sub-topics. Learners can find recent videos uploads. The route of learning suggests a linear process from basic topics to more complex phonetic aspects. Content is very professional and provides additional exercises to enhance this sub-skill. However, there is not feedback or way to monitor progress. </t>
  </si>
  <si>
    <t>It is a web 2.o tool which let people to design multimedia and interactive posters. It has several templates or we can design our creations using our own resources. Also, you can create poster and add audio and video to accompany them. To use glogster for the first time it is important to create an account.</t>
  </si>
  <si>
    <t xml:space="preserve">Grammarly Handbook/Grammarly </t>
  </si>
  <si>
    <t>It is a website that allows revision on many writing subskills including grammar, punctuation, mechanics, sentence structure, and startegies to enhance compistion, edition, etc./The service goes beyond the basic spell check and grammar check built into the word processor, as Grammarly can identify correctly spelled words that are used in the wrong context.</t>
  </si>
  <si>
    <t>I consider it a self-access materials for basic but fundamental knowledge on formal linguistic aspects of the English that supports effective communication in production of formal text. The content provides descriptions and examples, as well as a well structure sequence. Unfortunately, it doesn't have exercises but it has an option for expert consultation, online grammar checkers. It could be a valuable tool for intermediate students who have doubts at writing ideas or using any linguistic feature.</t>
  </si>
  <si>
    <t xml:space="preserve">Web tool name </t>
  </si>
  <si>
    <t xml:space="preserve">Description </t>
  </si>
  <si>
    <t>Voice of America</t>
  </si>
  <si>
    <t>VOA Learning English helps you learn English with vocabulary, listening and comprehension lessons through daily news and interactive English learning activities. It includes podcasts, audios, videos, and other resources</t>
  </si>
  <si>
    <t>I really like this website since as a teacher I can design activities by using authentic texts. All the information provided is actually taken from real scenarios which make the activities more contextualized and meaningful at the same time.</t>
  </si>
  <si>
    <t>Schoology</t>
  </si>
  <si>
    <t>"Schoology is not your typical learning management system (LMS). We have redefined the LMS to make online education a collective effort and to increase the overall impact of everyone involved in a student's education.
With an easy-to-use collaborative interface, our CODiE-award-winning solution and robust mobile apps empower engaging instruction and systemwide collaboration on any device."</t>
  </si>
  <si>
    <t>Hemingway app</t>
  </si>
  <si>
    <t>It is a proofreading tool that helps you to identify not only grammar and spelling slips but also sentence cohesion and complexity.</t>
  </si>
  <si>
    <t>Most of the proofreading tools just focus on mechanics by sentence structure is usally an aspect that takes time to develop. Students and even us teachers can make use of this desktop app that remarks how easy to understand is  your writing.</t>
  </si>
  <si>
    <t>Memrise</t>
  </si>
  <si>
    <t>Memrise uses clever science to adapt to students' personal learning style and performance. Teachers can create and personalize courses as well.</t>
  </si>
  <si>
    <t>Writing exercises</t>
  </si>
  <si>
    <t>https://luisbohorquezperso.wixsite.com/esam/reading-and-vocabulary</t>
  </si>
  <si>
    <t>This site provides free writing prompts and exercises to help you get started with creative writing and break through writing blocks. Generate random story ideas, plots, subjects, scenarios, characters, first lines for stories and more</t>
  </si>
  <si>
    <t xml:space="preserve">Learners can use it to improve their writing skills. They can find there freewriting exercises using abstract and concrete nouns as prompts, get story plots ideas and also find interactive exercises for English students. </t>
  </si>
  <si>
    <t>Busuu</t>
  </si>
  <si>
    <t>Language learning platform that alllows students to practise their language skills with over 50 million native speakers around the world.</t>
  </si>
  <si>
    <t>https://mydigitalportfolio10.wordpress.com/</t>
  </si>
  <si>
    <t>Vocabulary Games, English vocabulary word games</t>
  </si>
  <si>
    <t>This is a leading vocabulary website worldwide that allows people to play word and vocabulary games.</t>
  </si>
  <si>
    <t>Playing vocabulary games is an important part of learning English. English vocabulary games can help foreign speakers of English build their English language vocabulary skills. There are vocabulary word games for all levels of English.</t>
  </si>
  <si>
    <t>i</t>
  </si>
  <si>
    <t>Self- directed Learning</t>
  </si>
  <si>
    <t>https://editor.wix.com/html/editor/web/renderer/external_preview/document/79f313b5-33d5-4345-9bd2-601282ce17a6?metaSiteId=ebd20dad-8626-4115-b612-162e58299276</t>
  </si>
  <si>
    <t>The English Club</t>
  </si>
  <si>
    <t>wisemapping</t>
  </si>
  <si>
    <t>This site offers free lessons, videos, games, stories, quizzes and other helpful resources to students who want to learn English for free. Students can also chat online and practice their English with other club members.</t>
  </si>
  <si>
    <t>It helps students and teachers to  create and share mind maps</t>
  </si>
  <si>
    <t>This free website is designed to help people learn English online. There people can test their level in English and get help with English grammar, study English grammar, vocabulary and pronunciation, play English games and do English quizzes online, chat in English with other students and teachers and find schools where people can learn English at home or abroad
.</t>
  </si>
  <si>
    <t>Elllo</t>
  </si>
  <si>
    <t>webquest</t>
  </si>
  <si>
    <t>https://conniegm89.wixsite.com/misitio</t>
  </si>
  <si>
    <t>This website allows learners to access a lot of lesson plans that are mainly made up of a listening (podcast, conversation, video) and a quiz on listening comprehension and/or vocabulary). It's free. You can download the material. You can find several topics and there are different cultural background speakers.</t>
  </si>
  <si>
    <t>I recommend this place because the listening exercises come with captions and the transcript. You can freely download the recordings and use them in a classroom. The input provided is very authentic; full of local expressions and naturality. I particularly appreciate the different cultural backgrounds you have access to from English native speakers to speakers from other nationalities.</t>
  </si>
  <si>
    <t>this site helps to create web quest in an easy way, moreover teachers and students can create lessons and activities  using the information that comes from the web.</t>
  </si>
  <si>
    <t>British council</t>
  </si>
  <si>
    <t>https://gehoveltoru.wixsite.com/misitio/copia-de-reading-and-vocabulary-1</t>
  </si>
  <si>
    <t>cuadernia</t>
  </si>
  <si>
    <t>In this website, learners can find activities for practicing different language skills (listening, reading, writing), grammar, vocabulary through videos, interactive activities and also activities that can be downloaded. The users can also learn about the British culture.</t>
  </si>
  <si>
    <t xml:space="preserve">it is  a tool to create e-books and share them. </t>
  </si>
  <si>
    <t>https://gehoveltoru.wixsite.com/website-1</t>
  </si>
  <si>
    <t>The mixxer</t>
  </si>
  <si>
    <t>hotpotatoes</t>
  </si>
  <si>
    <t>It is possible to receive help from English native speakers and help Spanish speakers with their questions. It is like working through skype.</t>
  </si>
  <si>
    <t>this page allows teachers to create interactive multiple-choice, short-answer, jumbled-sentence, crossword, matching/ordering and gap-fill exercises .</t>
  </si>
  <si>
    <t>https://dianapatino22.wixsite.com/freetimeactivities</t>
  </si>
  <si>
    <t>Text2mind map</t>
  </si>
  <si>
    <t>https://dianapatino22.wixsite.com/mydigitalportfolio</t>
  </si>
  <si>
    <t>slatebox</t>
  </si>
  <si>
    <t>It allows the creation of mind maps. It is easy to use and it allows to download the mindmap if needed. </t>
  </si>
  <si>
    <t>It is easy to use and it is a support to those learners with weaknesses at pronunciation and listening or for those learners who want to continue improving on these skills too.</t>
  </si>
  <si>
    <t xml:space="preserve">It is a  free tool for creating mind maps and organizational maps. </t>
  </si>
  <si>
    <t>Babbel</t>
  </si>
  <si>
    <t>It is a website that offers learners lessons to practice speaking and listening from a basic level to an advanced one.</t>
  </si>
  <si>
    <t>islcollective</t>
  </si>
  <si>
    <t>It's a website that provides useful material for teachers, tips on their teaching and projectable resources that you can use in your classrrom.</t>
  </si>
  <si>
    <t>Makebeliefecomix</t>
  </si>
  <si>
    <t>It is a website that allows to design comics and gives ideas to teachers for ESL classroom activities</t>
  </si>
  <si>
    <t>esl lab</t>
  </si>
  <si>
    <t>It's a website that allows students to imrpove their listening skills and teachers use the exercises as a tool in their teaching. It has exercises from the lowest level to the highest.</t>
  </si>
  <si>
    <t>self study for esl students</t>
  </si>
  <si>
    <t>It is a page for students to practice quizzes in different topics</t>
  </si>
  <si>
    <t>It gives extra practice in grammar, vocabulary, trivia quizzes, reading comprehension</t>
  </si>
  <si>
    <t>teaching channel</t>
  </si>
  <si>
    <t>better  English Lessons</t>
  </si>
  <si>
    <t xml:space="preserve">It offers a lot of videos on different topics. It also provides guidelines on integrative material from different subjects and mataining a supportive classroom through the year. </t>
  </si>
  <si>
    <t>This page is for students to practice different levels of English, including business English</t>
  </si>
  <si>
    <t>It is an easy page to work different excercises, vocabulary, grammar, games.</t>
  </si>
  <si>
    <t>thepuzzlemaker</t>
  </si>
  <si>
    <t>TESOL CLASS PLANNING</t>
  </si>
  <si>
    <t>Practice Activities TESOL</t>
  </si>
  <si>
    <t>Different kind of materials for teachers</t>
  </si>
  <si>
    <t>in this free web site  teachers can create puzzles and crosswords. It is possible to print or save the material.</t>
  </si>
  <si>
    <t>It includes: lesson plans, games, warmers and so on. Great to plan your classes</t>
  </si>
  <si>
    <t>Teaching time</t>
  </si>
  <si>
    <t>crossword puzzle games</t>
  </si>
  <si>
    <t>This page is particularly designed to teach the time</t>
  </si>
  <si>
    <t>This webpage has different kind of activities for students to develop their competences on telling the time: games, practice worksheet, etc</t>
  </si>
  <si>
    <t xml:space="preserve">this website  allows to create small or big crosswords. </t>
  </si>
  <si>
    <t>sentences</t>
  </si>
  <si>
    <t>This page is particularly designed to create sentences: interrogative, affriemative, negative in different levels and tenses</t>
  </si>
  <si>
    <t>Great to practice the tenses studied in class, students must show competence to develop the sentences</t>
  </si>
  <si>
    <t>kubbu</t>
  </si>
  <si>
    <t>MES English</t>
  </si>
  <si>
    <t>this is a e-learning tool which facilitates the teacher´s work and enhances the  learning process. because  teachers can create crosswords,matching games, quizzesand other activities.Teachers can register for free and  have  the possibilty to 30 students profiles and develop 15 activities at a time.</t>
  </si>
  <si>
    <t>It allows tachers to create dinamic classes in diverse topics</t>
  </si>
  <si>
    <t>Here teachers have a variety of games, workshops, crazy flashcards, bingo charts, PPT to include in their lesson planning</t>
  </si>
  <si>
    <t>Simple past</t>
  </si>
  <si>
    <t>This stie allows students to practice parlticularly simple past tense</t>
  </si>
  <si>
    <t>It includes exercises, tests, reading comprehension to practice simple past tense</t>
  </si>
  <si>
    <t>English as a second Language</t>
  </si>
  <si>
    <t>Tarheelreader</t>
  </si>
  <si>
    <t xml:space="preserve">Diverse Practice in listening and reading </t>
  </si>
  <si>
    <t>This page allows student to pracitce their listening and reading skills and at the end they will have the chance to do exercises based on what they read and listened to.</t>
  </si>
  <si>
    <t>this web site will help learners to create a book using images  and  practicing writingIt is used by teachers and students to create small books combining  text and images. the books can be shared on the web. There  is a bank of books that  teachers and learners can use,too</t>
  </si>
  <si>
    <t>ESL fast</t>
  </si>
  <si>
    <t>This page was designed to pracitce small talk  in beginner levels</t>
  </si>
  <si>
    <t>By using this page, ss will have the chance to practice different dialogues in diverse contexts and listen to the converations along.</t>
  </si>
  <si>
    <t>Ivory History and trading</t>
  </si>
  <si>
    <t>Different types of articles</t>
  </si>
  <si>
    <t>In thiis website the learner can choose the type of article he wants to read, there is a great amount of topics to choose from.</t>
  </si>
  <si>
    <t xml:space="preserve"># of Entries </t>
  </si>
  <si>
    <t>NAME OF RESOURCE</t>
  </si>
  <si>
    <t>URL</t>
  </si>
  <si>
    <t>Description</t>
  </si>
  <si>
    <t>Why to use it?</t>
  </si>
  <si>
    <t>Pho trans edit</t>
  </si>
  <si>
    <t>It's an excellent program for both American and British phonetic  transcription.</t>
  </si>
  <si>
    <t>Teachers ans students improve their pronunciation since it gives us the best graphic pronunciation</t>
  </si>
  <si>
    <t>Search information, be updated according to interests</t>
  </si>
  <si>
    <t>stumbleupon</t>
  </si>
  <si>
    <t>StumbleUpon is a discovery engine (a form of web search engine) that finds and recommends web content to its users. Its features allow users to discover and rate Web pages, photos and videos that are personalized to their tastes and interests using peer-sourcing and social-networking principles.</t>
  </si>
  <si>
    <t>The website that also has an app version for hand-held devices is user-friendly allowing people to follow their interests. I have found it very useful due to the wide range of options that opens my mind to new perspectives of topics, application, resources, and people. Sometimes when you are searching information you discard opportunities just because you ignore them, nevertheless, stumbleupon could help to find what you were not looking for but you need. I also consider it could be helpful for learners of languages to find authentic materials according to their interests and share them with their mates.  We could suggest our learners to sing in, submit their interests and write, or speaking about them. This website is very dynamic, specially for those who do not stand monochromatic websites.</t>
  </si>
  <si>
    <t xml:space="preserve">English grammar </t>
  </si>
  <si>
    <t>Wonderful site for you to review your grammar: everybody con use it</t>
  </si>
  <si>
    <t>You will find topics and answers of all kinds. Just try it and you will have fun learning about grammar.</t>
  </si>
  <si>
    <t>A real-time collaborative editing system</t>
  </si>
  <si>
    <t>PBworks</t>
  </si>
  <si>
    <t>It has many applications but for our concern pbworks allows to build a single, searchable, central hub for knowledge and data, from wikis to files and documents. You can create your own learning journal or collaborative wiki, etc with students or other colleagues.</t>
  </si>
  <si>
    <t>It is specially valuable for building knowledge through collaboration, or for ongoing learning processes. It also helps to organize information, search data and share it with anybody.</t>
  </si>
  <si>
    <t>READING</t>
  </si>
  <si>
    <t>Woodward English</t>
  </si>
  <si>
    <t>Jokes and funny readings that help the learner find definitions and ideas.  It has activities for correcting common mistakes</t>
  </si>
  <si>
    <t>You can use this page as an excellent site for you to develop serveal skills, grammar, idioms among others.</t>
  </si>
  <si>
    <t>Supports goal-setting and achievement.</t>
  </si>
  <si>
    <t>Stickk</t>
  </si>
  <si>
    <t>This website enables users to make commitment contracts in order to reach their personal goals. That gap between setting goals and achieve them is reduced by registering to this website where you easily set measurable and observable goals, creates a plan to achieve them, monitor your progress, and get praise or motivation to continue.</t>
  </si>
  <si>
    <t>What on the first thing to start a change in any field of life is goal-setting. Learning processes are not the exception. This website could support those who goal-setting and goal-achievement is difficult. It is designed based on psychological power of loss aversion and accountability to drive behavior change what are sound characterisitics of any lifelong learner.</t>
  </si>
  <si>
    <t>Speakaboos</t>
  </si>
  <si>
    <t>Interactive Storybook Library that children ages 2-7 can use independently.  scaffolding reading levels</t>
  </si>
  <si>
    <t>The kids will learn how to work independently due to its scaffolded reading levels</t>
  </si>
  <si>
    <t>Powtoons</t>
  </si>
  <si>
    <t>It is a tool that let the students create animated presentations, videos, readings. It is easy to use since it provides a tutorial step by step.</t>
  </si>
  <si>
    <t xml:space="preserve">It can be used by all types of learners. It encourages learners to speak, write and interact with their classmates. </t>
  </si>
  <si>
    <t>Englishteststore</t>
  </si>
  <si>
    <t>It’s a wonderful website: a free English listening exercises and tests online.  It’s for everybody who studies or practices English, special for English teachers who want to implement a quiz bank.  The students can use them to practice at home as a self-directed learning tool.</t>
  </si>
  <si>
    <t>I use this resource for evaluating phonetics with my students. This site has quizzes for the other skills too: speaking, reading and writing. Try it.</t>
  </si>
  <si>
    <t>Reading, vocabulary and writing.</t>
  </si>
  <si>
    <t>proprofs</t>
  </si>
  <si>
    <t>This tool is useful to teachers to create quizzes, surveys, puzzles, games, and flashcards. You can embed your creation to your own blog.</t>
  </si>
  <si>
    <t>It is a good tool since it lets the teachers to create materials taking into account their teaching context and the learner’s needs.</t>
  </si>
  <si>
    <t>infoplease</t>
  </si>
  <si>
    <t>It is a wonderful website for practicing listening. It’s appropriate for both teachers and students. I use it because it has not only information about Listening Comprehension but also about different topics. It has an atlas, which can help you know about the geography, the government or the history of many countries. It has also links for dictionaries</t>
  </si>
  <si>
    <t>If you try this site, you will want to do it again. It gives us information or definitions about different topics:  Math, biology, history, etc.</t>
  </si>
  <si>
    <t>learners' own learning performance and advance</t>
  </si>
  <si>
    <t>kidblog</t>
  </si>
  <si>
    <t>This tool provides teachers with everything they need to help students create their digital portfolios safely. Kidblog gives teachers administrative control over student blogs and accounts.</t>
  </si>
  <si>
    <t>This tool is useful for teachers because it empowers teachers to embrace the benefits of the coming digital revolution in education. In this platform students become active learners rather than passive ones.</t>
  </si>
  <si>
    <t>Jokes in English for the classroom</t>
  </si>
  <si>
    <t>This is a funny site.  Here you can find a lot of jokes using the English alphabet</t>
  </si>
  <si>
    <t>You can use the questions to have the students speak or say something, everybody wants to participate.  It's like a collection of American people situations</t>
  </si>
  <si>
    <t>Reading and writing</t>
  </si>
  <si>
    <t>Padlet</t>
  </si>
  <si>
    <t>In this website, learners can create enjoyable presentations, walls and many other ideas that they can create with inages and text.</t>
  </si>
  <si>
    <t xml:space="preserve">This tool is quite useful because learners can develop several acitivities by their own or collaboratively. </t>
  </si>
  <si>
    <t>British council Professional Podcast</t>
  </si>
  <si>
    <t>This webpage is a series of podcast that help learners to improve listening skills  in the workplace. They are suitable for learners at intermediate to advanced level.</t>
  </si>
  <si>
    <t>You can either listen to divers conversations or explore the pre-listening exercises while listening to the podcast, at the end you can develop the post-listening exercises and receive immediate feedback.</t>
  </si>
  <si>
    <t>Mind mapping</t>
  </si>
  <si>
    <t>Bubbl</t>
  </si>
  <si>
    <t>This WEB 20. application allows to brainstorm online and easily create colorful mind maps to print or share with others.</t>
  </si>
  <si>
    <t>there is free version that allows you to creates up to 3 mindmaps. Then, you have to pay a fee. However, it is an excellent tool for vocabulary acquisition and visual learners.</t>
  </si>
  <si>
    <t xml:space="preserve">BBC Learning English </t>
  </si>
  <si>
    <t xml:space="preserve">This webpage belongs to the BBC (Learning English) it focuses the most on General &amp; Business English / Grammar, Vocabulary &amp; Pronunciation </t>
  </si>
  <si>
    <t>This webpage is suitable not only for listening skills but other language features , you watch the short video clips, get acquainted with the given vocabulary by means of synonyms and useful exercises.</t>
  </si>
  <si>
    <t>Survey tool</t>
  </si>
  <si>
    <t>SurveyMonkey</t>
  </si>
  <si>
    <t>It allows to design and apply surveys on line and get the rusults right the way.</t>
  </si>
  <si>
    <t>It could be useful for assessment, webrequests, etc.</t>
  </si>
  <si>
    <t xml:space="preserve">English Learning Resource </t>
  </si>
  <si>
    <t>3D world</t>
  </si>
  <si>
    <t>It is a useful but very elementary webpage to explore reading and listening.</t>
  </si>
  <si>
    <t>Secondlife</t>
  </si>
  <si>
    <t>You can explore through this webpages lots of exercises (completing, dictation , sentence, dictation) you can get feedback straightaway and notice your mistakes to correct.</t>
  </si>
  <si>
    <t>Second Life is a 3D world where everyone you see is a real person and every place you visit is built by people just like you.People can explore, communicate and connect. You need to download a 3D browsing software. It is completely free.</t>
  </si>
  <si>
    <t xml:space="preserve">English Listening </t>
  </si>
  <si>
    <t xml:space="preserve">An excellent app for adult learners who have low social skills in real-life or prefer to take an inmesrion experience.  </t>
  </si>
  <si>
    <t>It provides ESL students an overview of our approach to learning English by listening.</t>
  </si>
  <si>
    <t xml:space="preserve">Students access the listening recordings or videos and develop the given games or activities. </t>
  </si>
  <si>
    <t xml:space="preserve">Free Online collaborative mindmapper </t>
  </si>
  <si>
    <t>Coggle</t>
  </si>
  <si>
    <t>ESL About</t>
  </si>
  <si>
    <t>Coggle is a completely-free, web-based mind-mapping software. It allows users to create sprawling documents organized around hierarchical thoughts. In addition to that, it allows users to share documents with each other in real time.</t>
  </si>
  <si>
    <t>There are a range of web tools to create mind maps online. It is usually to find that the most sophisticated and user-friendly required fees to have access to the whole package but this is not the case of coggle. It really makes mind maps following the principles stated by Tony Buzan: Branches, colors, images, etc. You can share the link with other and collaboratively build mind maps.</t>
  </si>
  <si>
    <t>It is possible to study idioms through stories,</t>
  </si>
  <si>
    <t>The vocabulary is presented within a context, so students can get easily familiarized with idioms. </t>
  </si>
  <si>
    <t>E-learning plataform</t>
  </si>
  <si>
    <t>ExamTime</t>
  </si>
  <si>
    <t>Lit 2 go</t>
  </si>
  <si>
    <t>ExamTime is a free elearning platform designed for students and teachers to create, share and discover study resources that will enhance the learning experience. This easy-to-use website allows users to create study aids such as Flashcards, Quizzes, Notes &amp; a personalized Study Planner in addition to Mind Maps – all for free.</t>
  </si>
  <si>
    <t>On GoConqr you will find a number of tools that empower you to create your own learning resources. You will also find features that will allow you to track your progress, learn in groups, share and discover great content.</t>
  </si>
  <si>
    <t>It is a collection of poems, stories, rhymes for practicing English</t>
  </si>
  <si>
    <t>The learner can read the story online and listen to it. The story can be downloaded in pdf format and mp3 format. It provides learners or teachers with some background information of the author and story and follow up activities.</t>
  </si>
  <si>
    <t>create e-books, magazines</t>
  </si>
  <si>
    <t>joomag</t>
  </si>
  <si>
    <t xml:space="preserve">ww.joomag.com  </t>
  </si>
  <si>
    <t>this web 2.0 tool helps to create e-books using video, links, images. you can share the material with a link joomag creates.  It is a good way to catch the attention of our students  because they interact and learn  in a funny way.</t>
  </si>
  <si>
    <t>News in levels</t>
  </si>
  <si>
    <t>It is a page where the learner can find different up to date news and practice listening and reading skills.</t>
  </si>
  <si>
    <t>The learner can read and listen to current news in a context and work on the most suitable level according to students' needs.</t>
  </si>
  <si>
    <t>Visual dictionary</t>
  </si>
  <si>
    <t>Shahi</t>
  </si>
  <si>
    <t>Agenda Web</t>
  </si>
  <si>
    <t>It is visual dictionary that combines Wiktionary content with Flickr images, and more! Besides, it serves as a nonlinguistic tool, It is  very useful tool for English language learners</t>
  </si>
  <si>
    <t>It is a page where learners can practice different topics acccording to their own interests and level.</t>
  </si>
  <si>
    <t>The learner can practice listening, reading, writing, vocabulary and grammar among other aspects.</t>
  </si>
  <si>
    <t>Make images interactive.</t>
  </si>
  <si>
    <t>ThingLink</t>
  </si>
  <si>
    <t>Esl Flow</t>
  </si>
  <si>
    <t>You can use  ThingLink to launch a unit by introducing students to key vocabulary or students could design interactive images as they become more familiar with vocabulary. There are many possibilities.ThingLink to extend and deepen student learning.</t>
  </si>
  <si>
    <t>This web page includes exercises for different levels (elementary, pre-intermediate and intermediate). It includes a variety of activities about different topics.</t>
  </si>
  <si>
    <t>It allows teachers to find exercises on different topics which students can feel engaged with. It can be downloaded in a pdf file.</t>
  </si>
  <si>
    <t>Dictionary and vocabulary study tool</t>
  </si>
  <si>
    <t>WordStash</t>
  </si>
  <si>
    <t>Teachers can create word lists to support written text. With a click of a button, students can access dictionary information and create flash cards for review.</t>
  </si>
  <si>
    <t xml:space="preserve"> Give your photos voice or create  digital flashcards </t>
  </si>
  <si>
    <t>Yodio</t>
  </si>
  <si>
    <t>A yodio is an audio narrated published media. You can upload your own images or use ones from the provided library of images.You also can upload audio, select from a music library, or even record audio via your mobile phone.</t>
  </si>
  <si>
    <t>Voice recorder</t>
  </si>
  <si>
    <t>Online-voice recorder</t>
  </si>
  <si>
    <t xml:space="preserve">GENERAL </t>
  </si>
  <si>
    <t>That Quiz</t>
  </si>
  <si>
    <t>https://www.thatquiz.org/</t>
  </si>
  <si>
    <t>This web tool allows you to record your voice easily without any software or registration process. You can download your file as a mp3 and embedded in any website.</t>
  </si>
  <si>
    <t>Is a website that allows teachers to create tests and examinations using diferent question types and grading systems.</t>
  </si>
  <si>
    <t>It is a great tool for evaluating learners progress and have their grades immediately. It can be really useful when teachers have few time at school for delivering exams as with this tool students can answer tests at home.</t>
  </si>
  <si>
    <t>I find it very useful specially to record short expressions and modelling pronuncition. Students can use it to hand in speaking activities and it is too user-friendly.</t>
  </si>
  <si>
    <t>Writing - Creative Thinking</t>
  </si>
  <si>
    <t>Interactive games such as Who wants to be millionaire, memory game and jeopardy</t>
  </si>
  <si>
    <t>dvolver</t>
  </si>
  <si>
    <t>Super teacher tools</t>
  </si>
  <si>
    <t>http://www.dvolver.com/moviemaker/index.html</t>
  </si>
  <si>
    <t>This is a free virtual tool which allows user to create short animated stories. It does not require registration.</t>
  </si>
  <si>
    <t>Learners often enjoy creating and they like it more when they do it on a computer.  These tool can be used after students create wrtining stories in order they  to ilustrate their written stories.</t>
  </si>
  <si>
    <t>It allows teachers to create a variety of interactive games including who wants to be millionaire, Jeopardy among others. At the same time, it allows to set a classroom countdown so students can see how much time they have left for a quiz or an activity.</t>
  </si>
  <si>
    <t>It is really useful and easy to use. It can be used for a variety of topics such as reading comprehension, spelling, grammar. The only limit to use this tool is the imagination. I higly encourage use to explore this tool. </t>
  </si>
  <si>
    <t>Research - Select Information</t>
  </si>
  <si>
    <t>diigo</t>
  </si>
  <si>
    <t>https://www.diigo.com/</t>
  </si>
  <si>
    <t>This is a wesite which allows users to save online favorite websites.  It offers options to classify and add sticky notes on the texts.</t>
  </si>
  <si>
    <t xml:space="preserve">It is very useful when students are working on research, specially when they are in the state of art stage.  Leaners can save their finding on the internet and they can also add edit sticky notes with key facts. It also offers the possibility to share and work collaboratively. </t>
  </si>
  <si>
    <t>Writing</t>
  </si>
  <si>
    <t>It is an app that allow you to design reading books for any tipe of readers and you can also ask yor students to open an acount and create a class for them.</t>
  </si>
  <si>
    <t>It is used to inspired students to read and create their stories to improve reading ans writing skills. You can also create your own stories taking into account the grammar knowledge the students have and their likes.</t>
  </si>
  <si>
    <t>Listening - speaking</t>
  </si>
  <si>
    <t>Soundcloud</t>
  </si>
  <si>
    <t>https://soundcloud.com/</t>
  </si>
  <si>
    <t>This website allows users to share audio files and get comments from other people.</t>
  </si>
  <si>
    <t>Although this tool was originally created for musicians to share their creations, this tool can be used in education for students to share audio files that they record.</t>
  </si>
  <si>
    <t>Listening, writing and Conent</t>
  </si>
  <si>
    <t>Wevideo</t>
  </si>
  <si>
    <t>It is an app where students get the ability to make creative decisions demonstrating understanding of concepts by creating and editing videos. Wevideo allows to create video projects to construct deep knowledge about a topic as learners engage in researching, building, reviewing, and presenting their final videos.</t>
  </si>
  <si>
    <t>communication</t>
  </si>
  <si>
    <t>remind</t>
  </si>
  <si>
    <t>It is used as a collaborative tool to make video projects, students can work at the same time and can get teacher's feedback.</t>
  </si>
  <si>
    <t>Is a communication platform specially created for teacher to be in contact with parents and students without doing it through their personal contact means.</t>
  </si>
  <si>
    <t>This tool can be very useful for icreasing communication with parents.  It can also be used for providing students with feedback and answer them questions or getting questions and feedback from them.</t>
  </si>
  <si>
    <t>Google Classroom</t>
  </si>
  <si>
    <t>Writing - Content</t>
  </si>
  <si>
    <t xml:space="preserve">It is a google app that allows you to organize your class. Teachers can create different tasks and check them through this app. </t>
  </si>
  <si>
    <t>hstry</t>
  </si>
  <si>
    <t>It is used by teachers to create homework and check it without receiving papers and provide feedback and comments on real time.</t>
  </si>
  <si>
    <t>This tool allows users to create interactive timelines. This free digital learning tool alsopromotes collaboration and engagement in the classroom.</t>
  </si>
  <si>
    <t>Attractive for learners when creating timelines as this website you can add photos, videos and any multimedia files for making the timelines more interactive.</t>
  </si>
  <si>
    <t>Video Storage</t>
  </si>
  <si>
    <t xml:space="preserve">Youtube </t>
  </si>
  <si>
    <t>Decisión taking - participation</t>
  </si>
  <si>
    <t>polleverywhere</t>
  </si>
  <si>
    <t>It is an app that allows people to upload and storage video with any content.</t>
  </si>
  <si>
    <t xml:space="preserve">It is used for teachers to reinforce visual learning and students to find and upload any kind of information in video format. </t>
  </si>
  <si>
    <t>Is a website to create polls that can be answered using the site or through other apps like Twitter.  You can get statistical results in real time.</t>
  </si>
  <si>
    <t>It can be useful when we think student centered, if we have options on topics, activities and evaluation processes and we want our students to decide in which way they would like to work, so they can vote through this website.</t>
  </si>
  <si>
    <t>Classroom review games</t>
  </si>
  <si>
    <t>FlipQuiz</t>
  </si>
  <si>
    <t>timdream</t>
  </si>
  <si>
    <t>It is an easy site that allows you create an online Jeopardy-like game board that students can play.</t>
  </si>
  <si>
    <t>It is used for teachers to reinforce any class topic  by playing a jeopardi game in class.</t>
  </si>
  <si>
    <t>Is a Cloudword creator which does not require registration.</t>
  </si>
  <si>
    <t>It can be used to create cloudwords for engaging students to an specific topic or make them creating definitions form the key words they see on the illustration.</t>
  </si>
  <si>
    <t>Voice reader</t>
  </si>
  <si>
    <t>Natural Voice Reader</t>
  </si>
  <si>
    <t>prowritingaid</t>
  </si>
  <si>
    <t xml:space="preserve"> It is a tool that can convert any written text such as Microsoft Word, webpages, PDF files, and E-mails into spoken words.</t>
  </si>
  <si>
    <t>It is used for teachers an students to make listening practice and read aloud different texts in order to improve pronunciation. You can paste the text you want to listen and it is going to read it aloud for you.</t>
  </si>
  <si>
    <t>This is a text editor for free.  Your written texts are checked to find grammar or lexical mistakes.</t>
  </si>
  <si>
    <t>It can be useful in the classroom when students are working on writing assignments.  It can help learner to find out common writing mistakes.</t>
  </si>
  <si>
    <t xml:space="preserve">Convert Texts </t>
  </si>
  <si>
    <t>Vozme</t>
  </si>
  <si>
    <t>bubbl.us</t>
  </si>
  <si>
    <t>https://bubbl.us/</t>
  </si>
  <si>
    <t>It is an online text to speech program that lets you type-in any English or Spanish text and then play it as an audio stream and convert it in Mp3 file.</t>
  </si>
  <si>
    <t>This tool allows users to create mind mapping and brainstorming diagrams online.</t>
  </si>
  <si>
    <t>As the last one, It is used for teachers an students to make listening practice and read aloud different texts in order to improve pronunciation. You can paste the text you want to listen and it is going to read it aloud for you. You can also convert the speech text into an Mp3 file and download it to your computer.</t>
  </si>
  <si>
    <t>As mind maps and diagrams are created online, learners can work collaboratively by assuming roles and responsabilities in the development of tasks.</t>
  </si>
  <si>
    <t>Create storyboards or comics</t>
  </si>
  <si>
    <t>Collaborative learning-Speaking</t>
  </si>
  <si>
    <t>appear</t>
  </si>
  <si>
    <t>Pixton</t>
  </si>
  <si>
    <t>This is a free website to access video conferences up to 8 people. It does not required registration neither installations.</t>
  </si>
  <si>
    <t>It can be useful when students need to work collaboratively, they woul not need to create accounts, so they do not require to have an e-mail account.</t>
  </si>
  <si>
    <t xml:space="preserve"> Pixton is a social community where anyone can easily create, share, remix and publish their comic strip stories with people around the globe. </t>
  </si>
  <si>
    <t>It provides an online platform for teachers and students to express their creativity, knowledge, ideas and skills through the creation of cartoons and comics.</t>
  </si>
  <si>
    <t>Writing - Collaboration</t>
  </si>
  <si>
    <t>todaysmeet</t>
  </si>
  <si>
    <t>Creat interactive timelines</t>
  </si>
  <si>
    <t>This website is used to create private chatrooms.</t>
  </si>
  <si>
    <t>Capzle</t>
  </si>
  <si>
    <t>It can be useful for communication in and outside the classroom.</t>
  </si>
  <si>
    <t>Capzles is an online tool used to create multimedia timelines. Photos, videos, audio, and text can be added to create a timeline on any subject. And, each timeline can be personalized with a variety of different themes and color schemes.</t>
  </si>
  <si>
    <t>It could be used in any subject matter as a tool for students to present and share content. The finished projects can either be made private and shared with a specific group of people, or it can be shared with the world.</t>
  </si>
  <si>
    <t>This website allows users to create chatrooms and aditionally you can share videos and multimedia files on it.</t>
  </si>
  <si>
    <t>Generate volumes  of E- Learning content</t>
  </si>
  <si>
    <t>Once again a very useful tool for collaborative learning.  Teachers can use it as a teaching and learning virtual platform.</t>
  </si>
  <si>
    <t>iSpring</t>
  </si>
  <si>
    <t>iSpring is an E-Learning sofware that can help you create compelling courses, video lectures, quizzes and assessments, by using a wide variety of E-Learning materials, your presentations will make the learning process far more effective for your students.</t>
  </si>
  <si>
    <t>It could be used by teachers to present learning materials in a clear and impressive way, create efficient interactive quizzes and surveys as well as turning their PowerPoint projects into engaging and effective e-Learning courses and video lectures.</t>
  </si>
  <si>
    <t>Pronuntiation</t>
  </si>
  <si>
    <t>phonetizer</t>
  </si>
  <si>
    <t>Website created for checking english pronuntiation according to the International Phonetic Alphabet.</t>
  </si>
  <si>
    <t>Great tool for teaching Phonetics and help students improve pronuntiation.</t>
  </si>
  <si>
    <t xml:space="preserve">Create free and unlimited polls and responses </t>
  </si>
  <si>
    <t>Poll Maker</t>
  </si>
  <si>
    <t>You  can create and publish an online quiz with unlimted responses. It includes auto-grading and outcome based quiz options.</t>
  </si>
  <si>
    <t>vimeo</t>
  </si>
  <si>
    <t>https://vimeo.com/</t>
  </si>
  <si>
    <t>Project management</t>
  </si>
  <si>
    <t>Trello</t>
  </si>
  <si>
    <t>General</t>
  </si>
  <si>
    <t>web2teachingtools</t>
  </si>
  <si>
    <t>It's a free online project manager. You can easily work collaboratively, and manage access. You can add docs, links, organize information, create as many working boards you want.</t>
  </si>
  <si>
    <t>This web tool allows collaborative work or individual organization. I find it useful for the thesis process because it is more user friendly, and visually organize. You can see at a glance how you project goes, your tutor can give feedback, suggest resources, any thing. It could work also as a learning journal. You could also create class course where students participate in a whole group project. Many teaching and learning alternatives are possible.</t>
  </si>
  <si>
    <t>Website for teachers to learn more on how to use technology to enhance effective teaching.</t>
  </si>
  <si>
    <t>Teachers can learn and be updated about tachnology and virtual tools available for using in class.</t>
  </si>
  <si>
    <t>Create sets of cards to practice vocabulary as written as spoken</t>
  </si>
  <si>
    <t>Quizlet</t>
  </si>
  <si>
    <t>https://quizlet.com/</t>
  </si>
  <si>
    <t>It's a tool that teachers can use to create sets of vocabulary through flashcards, add pronounciation and create different types of quizzes.</t>
  </si>
  <si>
    <t xml:space="preserve">General </t>
  </si>
  <si>
    <t>blendspace</t>
  </si>
  <si>
    <t xml:space="preserve">Speacially designed for teachers, this website offers a possibility to create lessons online and find other teachers resources. </t>
  </si>
  <si>
    <t>Teachers can find it very useful to organize their lessons and keep track of them.  Lessons from other teachers can also be found in this website.</t>
  </si>
  <si>
    <t>Slideshow creator</t>
  </si>
  <si>
    <t>PhotoPeach</t>
  </si>
  <si>
    <t>Teachers can create students accounts, organize projects and publish them, create photo albums and upload music to customize the slide shows.</t>
  </si>
  <si>
    <t>calameo</t>
  </si>
  <si>
    <t>https://es.calameo.com/</t>
  </si>
  <si>
    <t>This website allows users to create and edit written content in a book ar magazine format.</t>
  </si>
  <si>
    <t>Learners can create stories and edit them in the format of a book.  It allows to share the works online.</t>
  </si>
  <si>
    <t>create mindmaps</t>
  </si>
  <si>
    <t>spider scribe</t>
  </si>
  <si>
    <t>WEBNODE</t>
  </si>
  <si>
    <t>Web creator</t>
  </si>
  <si>
    <t>https://www.webnode.com.co/</t>
  </si>
  <si>
    <t>teachers and ss can create mindmaps, excellent to take the ss to the lab and do wrap-up of units</t>
  </si>
  <si>
    <t>It helps to create professional websites quickly and simply. .</t>
  </si>
  <si>
    <t>It is simple to use and free.</t>
  </si>
  <si>
    <t>WEBBLY</t>
  </si>
  <si>
    <t>mind42</t>
  </si>
  <si>
    <t>http://www.weebly.com/</t>
  </si>
  <si>
    <t>It has wonderful tools to create interesting free web pages.</t>
  </si>
  <si>
    <t>teachers and ss can create mindmaps, excellent to take the ss to the lab and do wrap-up of units, it has more tools that Spider Scribe</t>
  </si>
  <si>
    <t>WIX</t>
  </si>
  <si>
    <t>web creator</t>
  </si>
  <si>
    <t>Look for images and content</t>
  </si>
  <si>
    <t>corbis images</t>
  </si>
  <si>
    <t>Students can experience web creations easily.</t>
  </si>
  <si>
    <t>here you can look or images to include in presentations, there are images with movement, fotographs, etc.</t>
  </si>
  <si>
    <t>Bitstrips </t>
  </si>
  <si>
    <t>Interactive presentations</t>
  </si>
  <si>
    <t>Look for photos either individual or groups</t>
  </si>
  <si>
    <t>http://www.bitstrips.com/</t>
  </si>
  <si>
    <t>Flickr</t>
  </si>
  <si>
    <t>Make own comics.</t>
  </si>
  <si>
    <t>It is wonderful to create presentations</t>
  </si>
  <si>
    <t>Here you can look for photos, maps. It has high resolution images. To prepare catchy presentaions.</t>
  </si>
  <si>
    <t>Writing and speaking</t>
  </si>
  <si>
    <t>It allows you to easily create comics (graphic novels) online.</t>
  </si>
  <si>
    <t>Design presentations</t>
  </si>
  <si>
    <t>sliderocket</t>
  </si>
  <si>
    <t>Students can practice writing skills</t>
  </si>
  <si>
    <t>It is a software to design presentations, you can include statistics, figures, import images, media</t>
  </si>
  <si>
    <t>GoANIMATE</t>
  </si>
  <si>
    <t>Speaking and Writing</t>
  </si>
  <si>
    <t>to Save information on the cloud</t>
  </si>
  <si>
    <t>Delicious</t>
  </si>
  <si>
    <t>Make your own animated characters and create animated comic cartoons</t>
  </si>
  <si>
    <t>Students can have the opportunity to do interactive oral presentations.</t>
  </si>
  <si>
    <t xml:space="preserve">To safe your information and favorite pages on the cloud, so you don´t lose information </t>
  </si>
  <si>
    <t>ISPEECH</t>
  </si>
  <si>
    <t>Speaking and word animation</t>
  </si>
  <si>
    <t>Comic creator with a paid education section for teachers and students to work</t>
  </si>
  <si>
    <t>To edit images and pictures</t>
  </si>
  <si>
    <t>Teacher and students have the possibility to work together outside the classroom.</t>
  </si>
  <si>
    <t>It is used to edit pics, images on ine. You can create effect and save them to be used for different purposes</t>
  </si>
  <si>
    <t>Speaking</t>
  </si>
  <si>
    <t>It allows to record different audios.</t>
  </si>
  <si>
    <t>Teacher can listen to their students at any time.</t>
  </si>
  <si>
    <t>Creative commons</t>
  </si>
  <si>
    <t>It is a program used to share your works, videos, class material, pics, etc on the cloud, so every body can have access to them</t>
  </si>
  <si>
    <t>TOONDOO.</t>
  </si>
  <si>
    <t>http://www.toondoo.com/</t>
  </si>
  <si>
    <t>Students or teacher can record audios and share their recordings.</t>
  </si>
  <si>
    <t>Speaking can be improved by using this web.20 tool.</t>
  </si>
  <si>
    <t>Free sounds</t>
  </si>
  <si>
    <t>It contains all kinds of sounds, music, clips, excellent to be used in class, to reproduce sounds for ss to identified, or to be included on presentations</t>
  </si>
  <si>
    <t>SMASMASH</t>
  </si>
  <si>
    <t>http://www.smashmash.tv/</t>
  </si>
  <si>
    <t>Make Animate pictures and photographs</t>
  </si>
  <si>
    <t>Students can add audio, bubble to write or add own photos to create presentations.</t>
  </si>
  <si>
    <t>coursera</t>
  </si>
  <si>
    <t>ZIMMERTWINSS</t>
  </si>
  <si>
    <t>Story telling creator</t>
  </si>
  <si>
    <t>http://www.zimmertwins.com/</t>
  </si>
  <si>
    <t>Helps to create different stories.</t>
  </si>
  <si>
    <t>It isdevoted to children and creative storytelling and share their own animated stories.</t>
  </si>
  <si>
    <t>to pronounce words in english</t>
  </si>
  <si>
    <t>AT&amp;T NATURAL VOICES</t>
  </si>
  <si>
    <t>LIITLE BIRD TALES</t>
  </si>
  <si>
    <t>it is a machine for you to pronounce any word in English with different voices</t>
  </si>
  <si>
    <t>It helps to create different task.</t>
  </si>
  <si>
    <t>Students can write and record their own stories so the tecaher can evaluate them at any time.</t>
  </si>
  <si>
    <t>To create your own short graphic novel.</t>
  </si>
  <si>
    <t>BOOMWRITER</t>
  </si>
  <si>
    <t>In this webpage you can decide how you want your graphic novel to look, choose characters and props to appear, add dialogues and captions.</t>
  </si>
  <si>
    <t>You are capable to recreate clases or difficult explanations in advance.</t>
  </si>
  <si>
    <t>Students develop writing tasks based on teacher´s suggestions.</t>
  </si>
  <si>
    <t>Teachers can assign writen tasks and evaluate them based on his or her own suggestions.</t>
  </si>
  <si>
    <t>PIRATEPAD</t>
  </si>
  <si>
    <t>Blog</t>
  </si>
  <si>
    <t>Writing or reading depending on the objective</t>
  </si>
  <si>
    <t>http://piratepad.net/front-page/</t>
  </si>
  <si>
    <t>Weebly</t>
  </si>
  <si>
    <t>Allow to uoload diffrent files tobe shared.</t>
  </si>
  <si>
    <t>Teachers can use it to allow submit different types of file and simulate a normal forum.</t>
  </si>
  <si>
    <t>In this page, you can design your own webpage, or blog. It is userfriendly and guides you with templates and tutorials.</t>
  </si>
  <si>
    <t>SCRIBBLAR</t>
  </si>
  <si>
    <t>On-line classroom</t>
  </si>
  <si>
    <t>Writing / Reading</t>
  </si>
  <si>
    <t>Zooburst</t>
  </si>
  <si>
    <t>Designed for creative, real-time collaboration.</t>
  </si>
  <si>
    <t>Users can collaborate on the creation and editing of images, drawings or even mathematical equations (free)</t>
  </si>
  <si>
    <t>With this digital storytelling tool, it is possible to create pop up books</t>
  </si>
  <si>
    <t>It can be used with different language levels and it will surely engage learners.</t>
  </si>
  <si>
    <t>EDUBLOGS</t>
  </si>
  <si>
    <t>Writing / Speaking</t>
  </si>
  <si>
    <t>Animoto</t>
  </si>
  <si>
    <t>A hosted blogging platform designed for education.</t>
  </si>
  <si>
    <t>Teacher may benefit students´writing and web 2.o tool by using this blogsystem where students can share different types of files.</t>
  </si>
  <si>
    <t>It allows the creation of videos where images, music and sound can be included.</t>
  </si>
  <si>
    <t>It  provides oportunities to create own own vidoes based on the purpose of the class. It can also be shared or downloaded if there is no internet connection.</t>
  </si>
  <si>
    <t>JCLIC</t>
  </si>
  <si>
    <t>Game creator</t>
  </si>
  <si>
    <t>polldaddy</t>
  </si>
  <si>
    <t>A desktop application that creates interactive exercises and multimedia.</t>
  </si>
  <si>
    <t>Teacher can assess students by creating games and of course in a funny way.</t>
  </si>
  <si>
    <t>Create website</t>
  </si>
  <si>
    <t>wordpress</t>
  </si>
  <si>
    <t>QUIZLET</t>
  </si>
  <si>
    <t>Quiz creator</t>
  </si>
  <si>
    <t>WordPress is web software you can use to create a beautiful website, blog, or app. We like to say that WordPress is both free and priceless at the same time.</t>
  </si>
  <si>
    <t>Creates and shares flaschcards with own terms and definitions.</t>
  </si>
  <si>
    <t>It has a huge database of templates similar to wix. It is very user-friendly.</t>
  </si>
  <si>
    <t>Teachers help students revise material or evaluate any content studied along the class.</t>
  </si>
  <si>
    <t>Create brochures</t>
  </si>
  <si>
    <t>Lucidapress</t>
  </si>
  <si>
    <t>Lucidpress is a web-based drag and drop publishing app, enabling anyone to create stunning content for print and digital.</t>
  </si>
  <si>
    <t>Learners can use it to present ideas and recommendations about a topic.</t>
  </si>
  <si>
    <t>QUIZREVOLUTION</t>
  </si>
  <si>
    <t>Creates quiz to be shared in different formats.</t>
  </si>
  <si>
    <t>Teachers can personalize different quizes and share themby using blogs, e.mails, e.t.c</t>
  </si>
  <si>
    <t>Presentations</t>
  </si>
  <si>
    <t>Knovio</t>
  </si>
  <si>
    <t>Create instant multimedia content for learning &amp; marketing. Explain, document, teach, pitch, document anything. Free versions available. Desktop &amp; mobile.</t>
  </si>
  <si>
    <t>Learners can create their presentations including a small screen where a vide is presented.</t>
  </si>
  <si>
    <t>99CHATS</t>
  </si>
  <si>
    <t>customisable chat rooms</t>
  </si>
  <si>
    <t>Creates customisable chat rooms that can be added to a class website or blog .</t>
  </si>
  <si>
    <t>Teachers and student can experince virtual tasks in face to face programas. Also helps to have more interactive classes.</t>
  </si>
  <si>
    <t xml:space="preserve">Curriculum Vitae </t>
  </si>
  <si>
    <t>Visual CV</t>
  </si>
  <si>
    <t xml:space="preserve">To build up a digital CV </t>
  </si>
  <si>
    <t>Teachers and students can learn to design their CVs</t>
  </si>
  <si>
    <t>POLLDADDY</t>
  </si>
  <si>
    <t>Surveys creator</t>
  </si>
  <si>
    <t>https://polldaddy.com/</t>
  </si>
  <si>
    <t> Creates online surveys and polls (limited free account).</t>
  </si>
  <si>
    <t>Teachers can evaluate their teaching performance by creating specific surveys.</t>
  </si>
  <si>
    <t>Krut</t>
  </si>
  <si>
    <t>http://sourceforge.net/projects/krut/</t>
  </si>
  <si>
    <t>It is a screencast tool to record audio and video from your computer screen into .mov-files and .wav-files. It can be used to e.g. make video tutorials or record games. It could also be used to record streaming video and audio.</t>
  </si>
  <si>
    <t>http://dvolver.com/moviemaker/index.html</t>
  </si>
  <si>
    <t>It can be used when people like to say something with animated characters.</t>
  </si>
  <si>
    <t>http://digitalfilms.com/</t>
  </si>
  <si>
    <t>it can be used to Choose a scene, characters, animated actions, dialog, introduction, and ending credits, you can write name as the producer and email the movie to your friends!</t>
  </si>
  <si>
    <t>SELF-ACCESS LEARNING MATERIALS COURSES</t>
  </si>
  <si>
    <t>http://www.creazaeducation.com/this-is-creaza/Cartoonist</t>
  </si>
  <si>
    <t>It is an online tool to create cartoons or personal digital stories, consisting of professional backgrounds, characters, props, images and text.</t>
  </si>
  <si>
    <t>BANK OF WEB 2.0 TOOL S: those apps that allow you to design learning objects</t>
  </si>
  <si>
    <t>http://www.fotobabble.com/</t>
  </si>
  <si>
    <t>The ultimate personal e-card</t>
  </si>
  <si>
    <t>Screen recored</t>
  </si>
  <si>
    <t>It records video coming from a webcam, from a selected area of your screen, or a combination. With the picture-in-picture feature, you can record yourself describing what you're doing at the same time as you're demonstrating it on the screen.</t>
  </si>
  <si>
    <t>http://www.classtools.net/FB/home-page</t>
  </si>
  <si>
    <t>It allows teachers and students to create imaginary profile pages for study purposes.</t>
  </si>
  <si>
    <t>https://goanimate.com/</t>
  </si>
  <si>
    <t>It is the world’s #1 do-it-yourself animated video website.</t>
  </si>
  <si>
    <t>visual, presentation</t>
  </si>
  <si>
    <t>CANVA</t>
  </si>
  <si>
    <t>https://www.canva.com/</t>
  </si>
  <si>
    <t>On this page you can create infographies for free. There are some features that are able only if you pay. You can download your products on different kind of  formats like PDF, JPG, or PNG.</t>
  </si>
  <si>
    <t>It is a very friendly webpage with different layouts and characteristics you can easily use</t>
  </si>
  <si>
    <t>https://littlebirdtales.com/home/default/</t>
  </si>
  <si>
    <t>It is created to help nurture children’s creativity and imagination while simultaneously creating one of-a-kind digital stories that can easily be shared.</t>
  </si>
  <si>
    <t>Designing educational games</t>
  </si>
  <si>
    <t>Cerebrity</t>
  </si>
  <si>
    <t>https://www.cerebriti.com/</t>
  </si>
  <si>
    <t>http://www.makebeliefscomix.com/</t>
  </si>
  <si>
    <t>You can create your own comix strip- It’s easy and fun</t>
  </si>
  <si>
    <t>This tool allows you to design and create you own online games or quizes, based on your students' needs and the content you want</t>
  </si>
  <si>
    <t>Because you can personalize the contents according to your needs and your students' needs</t>
  </si>
  <si>
    <t>Designing formative tests</t>
  </si>
  <si>
    <t>Plickers</t>
  </si>
  <si>
    <t>https://www.plickers.com</t>
  </si>
  <si>
    <t>http://www.meograph.com/ie</t>
  </si>
  <si>
    <t>It helps easily create, watch, and share interactive stories. Our first product combines maps, timeline, links, and multimedia to tell stories in context of where and when.</t>
  </si>
  <si>
    <t>This tool allows you to create multiple choice tests to check on students' knowledge, which can be tabulated in real time using your cellphone</t>
  </si>
  <si>
    <t>It is dynamic way to do formative assessment in a ludic way</t>
  </si>
  <si>
    <t>http://www.mapskip.com/</t>
  </si>
  <si>
    <t>It makes the world a canvas for our stories and photos</t>
  </si>
  <si>
    <t>https://www.peanutgalleryfilms.com/</t>
  </si>
  <si>
    <t>You can add your own words to silent film clips by simply speaking into your computer.</t>
  </si>
  <si>
    <t>http://www.voki.com/</t>
  </si>
  <si>
    <t>It is an educational tool that allows users to create their very own talking character.</t>
  </si>
  <si>
    <t>http://www.zimmertwins.com/splash</t>
  </si>
  <si>
    <t>It is a site devoted to kids and creative storytelling. Since 2005, the Zimmer Twins has invited children to create and share their own animated stories.</t>
  </si>
  <si>
    <t>http://www.benettonplay.com/toys/flipbookdeluxe/guest.php</t>
  </si>
  <si>
    <t>It is the drawing game that allows people to create simple animations and share them with the world!</t>
  </si>
  <si>
    <t>listening</t>
  </si>
  <si>
    <t>From text to speech</t>
  </si>
  <si>
    <t>www.fromtexttospeech.com</t>
  </si>
  <si>
    <t>http://zopler.com/</t>
  </si>
  <si>
    <t>It is a social network where writers, teachers and students can easily collaborate on writing stories together as a group.</t>
  </si>
  <si>
    <t>Type your text and turn it into an audio file.</t>
  </si>
  <si>
    <t>You tailor listening exercises according to your learners' needs.  you may facilitate compreension of instructions (if needed).</t>
  </si>
  <si>
    <t>https://animoto.com/business/education</t>
  </si>
  <si>
    <t>It can be used to create stunning presentations incorporating images, video clips, music and text.</t>
  </si>
  <si>
    <t xml:space="preserve">reading </t>
  </si>
  <si>
    <t>Story jumper</t>
  </si>
  <si>
    <t>https://www.storyjumper.com</t>
  </si>
  <si>
    <t>http://zeega.com/</t>
  </si>
  <si>
    <t xml:space="preserve">In this web page you can create your own stories and add audio and images to your stories. you can use templetes available. </t>
  </si>
  <si>
    <t>It is a new form of interactive media, enabling anyone to express themselves by easily combining media from the cloud. Make the web you want.</t>
  </si>
  <si>
    <t>http://www.slidestory.com/</t>
  </si>
  <si>
    <t>You can tell a story, share your photos, narrate in your own voice.</t>
  </si>
  <si>
    <t>write and learn</t>
  </si>
  <si>
    <t>https://writeandimprove.com/workbooks#/wi-workbooks/e203fdd9-cb2e-459d-a36e-0b6a026cbfe6/tasks/5846927d-bccd-4b3b-9b48-adbaf148ddd0</t>
  </si>
  <si>
    <t>It's a website where you can write stories, and after you finish and click on check, you receive instant feedback.</t>
  </si>
  <si>
    <t>To improve the writing skill.</t>
  </si>
  <si>
    <t>grammar checker</t>
  </si>
  <si>
    <t xml:space="preserve">
https://app.grammarly.com/ddocs/319279854</t>
  </si>
  <si>
    <t>It is a free friendly witing checker</t>
  </si>
  <si>
    <t>to improve the writing skill.</t>
  </si>
  <si>
    <t>Intended for</t>
  </si>
  <si>
    <t>Vocabulary / Reading</t>
  </si>
  <si>
    <t>Dictionarist</t>
  </si>
  <si>
    <t>https://chrome.google.com/webstore/detail/dictionarist-instant-dict/npggnghnhkgioladlpfehafajnghlklc?hl=es</t>
  </si>
  <si>
    <t>Google chrome extension which allows learners to doble click a word and check its meaning without changing tabs in websites. It scaffolds vocabulary and reading comprehension.</t>
  </si>
  <si>
    <t>Because it can scaffold learners struggling with vocabulary in online tasks. It's inmediate, and it saves time which could be used to analyze the text (instead of browsing for a word).</t>
  </si>
  <si>
    <t>Students and teachers</t>
  </si>
  <si>
    <t>Platform</t>
  </si>
  <si>
    <t>Edmodo</t>
  </si>
  <si>
    <t>https://www.edmodo.com/</t>
  </si>
  <si>
    <t>This website allows you to keep track of your students progress by quizes, assignments. You can share files of any kind, create quizes, polls. Plus you can create the number of classes you need.</t>
  </si>
  <si>
    <t>It is useful for any kind of stuents, but specially por the young ones, because it allows parents access.You can keep control of your students activities outside the classroom</t>
  </si>
  <si>
    <t>Reading</t>
  </si>
  <si>
    <t>Rewordify</t>
  </si>
  <si>
    <t>https://rewordify.com/</t>
  </si>
  <si>
    <t>A website which detects difficult vocabulary within a copied text and paraphrases it so it becomes more accessible for struggling learners.</t>
  </si>
  <si>
    <t>Scaffolds reading comprehension, and it can help learners to paraphrase some parts of the text. Additionally, it allows users to set the difficulty level, the easier it is set, the more words are changed.</t>
  </si>
  <si>
    <t>Students</t>
  </si>
  <si>
    <t>Speaking/Writing/intercultural</t>
  </si>
  <si>
    <t>Hellolingo</t>
  </si>
  <si>
    <t>https://es.hellolingo.com</t>
  </si>
  <si>
    <t>Learning community which provides safe communication channels to interact with language learners around the globe.</t>
  </si>
  <si>
    <t>It allows learners to chat or have voicecalls with other language learners. Privacy settings are strict, and no photographs or videos are allowed. It allows interaction and intercultural sharing.</t>
  </si>
  <si>
    <t>Newsela</t>
  </si>
  <si>
    <t>https://newsela.com/</t>
  </si>
  <si>
    <t>This is kind of a newspaper. It has very current topics from world wide issues. It also providese writing activities and short reading comprehension quizes. It gives access to both, teachers and students.</t>
  </si>
  <si>
    <t xml:space="preserve">It scaffolds the number of words for each article, according to your students' level. It teaches them powerfull words. The topics are about current social situations. </t>
  </si>
  <si>
    <t>Interaction/sharing resources</t>
  </si>
  <si>
    <t>QR Code</t>
  </si>
  <si>
    <t>https://es.qr-code-generator.com/</t>
  </si>
  <si>
    <t>Share different kind of material by using this  QR code. You can share multiple things, not olny URLs.</t>
  </si>
  <si>
    <t>Sometimes it's really difficult to provide material online in students don't have computers, but by using this app, they can access from their mobile phones</t>
  </si>
  <si>
    <t>Teachers and students</t>
  </si>
  <si>
    <t>Lesson Planning/Differentiation</t>
  </si>
  <si>
    <t>Insertlearning</t>
  </si>
  <si>
    <t>https://chrome.google.com/webstore/detail/insertlearning/dehajjkfchegiinhcmoclkfbnmpgcahj</t>
  </si>
  <si>
    <t>Allows to use websites and transform them into interactive lessons.</t>
  </si>
  <si>
    <t>It provides tools for teachers and learners to turn websites into interactive worksheets if used properly. It requires modeling and training. Better if used in small groups.</t>
  </si>
  <si>
    <t>Teachers</t>
  </si>
  <si>
    <t>Reading/writing/listening</t>
  </si>
  <si>
    <t>Live worksheets</t>
  </si>
  <si>
    <t>https://www.liveworksheets.com/</t>
  </si>
  <si>
    <t>It has many different exercises ready to use. It gives inmediate feedback to the student. It has different languages</t>
  </si>
  <si>
    <t>It works for practice outside the classroom instead of using photocopies</t>
  </si>
  <si>
    <t>Speaking/Digital literacy</t>
  </si>
  <si>
    <t>Screencastify</t>
  </si>
  <si>
    <t>https://chrome.google.com/webstore/detail/screencastify-screen-vide/mmeijimgabbpbgpdklnllpncmdofkcpn</t>
  </si>
  <si>
    <t>Google Extension which allows to record browser interactions.</t>
  </si>
  <si>
    <t>Learners and teachers can create shor instruction videos on the use of tools on this extension. It does not require camera. Easy to use, and it saves videos in Google Drive.</t>
  </si>
  <si>
    <t>Resources for grammar/speaking activities</t>
  </si>
  <si>
    <t>Teach-this</t>
  </si>
  <si>
    <t>https://www.teach-this.com/</t>
  </si>
  <si>
    <t>Resources of different kinds for grammar, speaking and group-interaction activities</t>
  </si>
  <si>
    <t>It comes handy when we are on the need of a fun practicle speaking activity. This can help you personalize some of the suggestions in there</t>
  </si>
  <si>
    <t xml:space="preserve">Grammar/vocabulary/ speaking and writing activities </t>
  </si>
  <si>
    <t xml:space="preserve">All things grammar </t>
  </si>
  <si>
    <t>https://www.allthingsgrammar.com/</t>
  </si>
  <si>
    <t xml:space="preserve">This source allows teachers to use different vocabulary, grammar, and speaking activities </t>
  </si>
  <si>
    <t xml:space="preserve">The activities provided in that source helps teachers to have different ideas of teaching grammar and vocabulary. </t>
  </si>
  <si>
    <t xml:space="preserve">Listening/ vocabulary </t>
  </si>
  <si>
    <t xml:space="preserve">Easy english </t>
  </si>
  <si>
    <t>https://www.youtube.com/watch?v=6L-zHNdy288&amp;t=52s</t>
  </si>
  <si>
    <t>Easy english has many videos, and there are real-life conversations in which students can not only observe the context but also listen to different people with or without lyrics on screen</t>
  </si>
  <si>
    <t xml:space="preserve">Free to use website, good interactiveness. Requires modeling. Not intended for advanced classes, but to a very specific topic in the field, phonics. Full use and goodies require sign up. </t>
  </si>
  <si>
    <t xml:space="preserve">Citing and creating APA citations, useful for searching primary journal articles </t>
  </si>
  <si>
    <t xml:space="preserve">Mendeley  </t>
  </si>
  <si>
    <t>https://www.mendeley.com/download-desktop/</t>
  </si>
  <si>
    <t xml:space="preserve">Mendeley is a desktop APP that helps teacher-researchers to cite and seach different journal articles </t>
  </si>
  <si>
    <t>It facilitates researching and citing sources. it also allows teacher-researchers to keep track of the different sources they have used and saved</t>
  </si>
  <si>
    <t xml:space="preserve">Writing proofreading/ grammar checker </t>
  </si>
  <si>
    <t xml:space="preserve">Ginger </t>
  </si>
  <si>
    <t>https://chrome.google.com/webstore/detail/grammar-and-spelling-chec/kdfieneakcjfaiglcfcgkidlkmlijjnh?hl=en</t>
  </si>
  <si>
    <t>With Ginger Software, users also have access to a tool that lets them rephrase their sentences in different ways to avoid redundancy. On top of that, a dictionary is also always at hand so they can check whether the word they are using in a sentence or phrase is appropriate.</t>
  </si>
  <si>
    <t>Ginger Software provides users with tools they can employ to enhance their writing skills especially with regards to grammar and spelling. The two are the categories in which a lot of people make mistakes, which is why the application makes suggestions as users type so they can immediately rectify their mistakes and save time editing.</t>
  </si>
  <si>
    <t xml:space="preserve">Activities exported from google docs in different web pages </t>
  </si>
  <si>
    <t>Flippity</t>
  </si>
  <si>
    <t>https://www.flippity.net/</t>
  </si>
  <si>
    <t>It allows teachers and students to come up with different activities that can be exported from google docs to different web pages</t>
  </si>
  <si>
    <t>It promotes autonomy as students can create their own activities. it also fosters collaboration as activities can be created in groups</t>
  </si>
  <si>
    <t>Quizes creator for teachers</t>
  </si>
  <si>
    <t>https://quizlet.com</t>
  </si>
  <si>
    <t>Search millions of study sets or create your own. Improve your grades by studying with flashcards, games and more.</t>
  </si>
  <si>
    <t>Encourage students to use Quizlet on their own time as homework or to create their own custom flash card sets for Quizlet Live competitions in the classroom.</t>
  </si>
  <si>
    <t>writing/speaking</t>
  </si>
  <si>
    <t>Mentimeter</t>
  </si>
  <si>
    <t>https://www.mentimeter.com/</t>
  </si>
  <si>
    <t>Provides join codes to discuss topics, answers questions, tell stories or visualize polls.</t>
  </si>
  <si>
    <t>Encourages students to express their viewpoints, work collaboratively, and share experiences.</t>
  </si>
  <si>
    <t>students</t>
  </si>
  <si>
    <t>listening/content</t>
  </si>
  <si>
    <t>Ted-ed</t>
  </si>
  <si>
    <t>https://ed.ted.com/</t>
  </si>
  <si>
    <t>Short video lessons with a wide range of educational material.</t>
  </si>
  <si>
    <t>Assits teachers in customize their lesson with interesting audiovisual material about different subjects.</t>
  </si>
  <si>
    <t>Pear deck</t>
  </si>
  <si>
    <t>https://www.peardeck.com/</t>
  </si>
  <si>
    <t>Provides join codes to create an interactive live session where participants can answer questions anonymously.</t>
  </si>
  <si>
    <t>encourages live interactions, and visualize answers, it allows teachers to control the flow of the presentation, isolate individual answers and overlay all the drawings corresponding to the answers students share.</t>
  </si>
  <si>
    <t>students and teachers</t>
  </si>
  <si>
    <t>Fakebook</t>
  </si>
  <si>
    <t>https://www.classtools.net/FB/home-page</t>
  </si>
  <si>
    <t>"Fakebook" allows teachers and students to create imaginary profile pages for study purposes.</t>
  </si>
  <si>
    <t>Encourages discussions about topics using fake profiles.</t>
  </si>
  <si>
    <t>reading</t>
  </si>
  <si>
    <t>Commonlit</t>
  </si>
  <si>
    <t>https://www.commonlit.org/</t>
  </si>
  <si>
    <t>Provides free reading passages and literacy resources</t>
  </si>
  <si>
    <t>Provides a free wide range of reading resources about social studies, history and real-life stories. The page allows to visualize inferential reading comprehension questions, plus a "discussion" questions part which fosters critical thinking on students.</t>
  </si>
  <si>
    <t>teachers</t>
  </si>
  <si>
    <t>Speaking/Listening</t>
  </si>
  <si>
    <t>Livemocha</t>
  </si>
  <si>
    <t>https://www.rosettastone.com/lp/sbsr/livemocha/?prid=livemocha_com</t>
  </si>
  <si>
    <t>One of the most difficult things to practice online when you learn a new language is speaking and reading.</t>
  </si>
  <si>
    <t>Livemocha focuses on learning English with real people through their online community, which is exactly what makes this site unique.</t>
  </si>
  <si>
    <t>Quizzes on any skill</t>
  </si>
  <si>
    <t>Dave's ESL Cafe</t>
  </si>
  <si>
    <t>http://www.eslcafe.com</t>
  </si>
  <si>
    <t>A forum for both ESL teachers and students around the world. Includes quizzes, grammar explanations, and discussion forums for students. For teachers, includes classroom ideas on all subjects as well as discussion forums.</t>
  </si>
  <si>
    <t xml:space="preserve">Translator, dictionary, conjugator, spell checker, grammar and synonims </t>
  </si>
  <si>
    <t xml:space="preserve">Reverse context </t>
  </si>
  <si>
    <t>https://context.reverso.net/traduccion/espanol-ingles/</t>
  </si>
  <si>
    <t xml:space="preserve">Allows students to search for unfamiliar words, expressions, and helps them improve their writing through a spell checker and a verb conjugator </t>
  </si>
  <si>
    <t>It helps learners to have a tool in their cellphones, which encourage them to learn new words and to learn autonomously new vocabulary and expressions</t>
  </si>
  <si>
    <t>Learning environment platform to work with students and apply blended learning</t>
  </si>
  <si>
    <t>https://www.schoology.com</t>
  </si>
  <si>
    <t>Schoology is a learning management system for K-12 schools, higher education institutions, and corporations that allows users to create, manage, and share content and resources.</t>
  </si>
  <si>
    <t>Due to Schoology's array of features and possibilities, teachers should try a gradual rollout. Start out by creating a host course for additional resources like videos or informational text, practice assessments, and homework help discussions.</t>
  </si>
  <si>
    <t>Listening</t>
  </si>
  <si>
    <t>ESL: English as a Second Language</t>
  </si>
  <si>
    <t>https://www.rong-chang.com/</t>
  </si>
  <si>
    <t>English learning resources free and available to anyone who wants to learn English.</t>
  </si>
  <si>
    <t>Both teachers and learners have access to a multitude of English teaching and learning materials, including conversations that cover various topics, short essays with a big ammount of vocabulary and grammar exercises designed for learners at different levels.</t>
  </si>
  <si>
    <t>Softwar to interact</t>
  </si>
  <si>
    <t>https://padlet.com/</t>
  </si>
  <si>
    <t xml:space="preserve">Padlet is a software people use to make and share content with others. This softwar empowers everyone to make the content they want, whether it's a quick bulletin board, a blog, or a portfolio. </t>
  </si>
  <si>
    <t>It's a great technological tool that works facilitating students to post notes in a common place. It allows students to share notes with others in the form of links, images, videos and different documents.</t>
  </si>
  <si>
    <t>Listen a minute</t>
  </si>
  <si>
    <t>https://listenaminute.com/</t>
  </si>
  <si>
    <t>This website offers very short listenings (less than a minute). Free printable handouts, downloads plus MP3 listening and quizzes.</t>
  </si>
  <si>
    <t>This online tool is so useful for both students and teachers since it offers reading material that students can listen to. Besides it lets learners to listen to the audio, do the quizzes and also listen and follow the written text.</t>
  </si>
  <si>
    <t>Website for learning English</t>
  </si>
  <si>
    <t>British Council: Learn English Online</t>
  </si>
  <si>
    <t>http://learnenglish.britishcouncil.org/</t>
  </si>
  <si>
    <t>This website uses high-quality resources to help learners to improve all their English skills.</t>
  </si>
  <si>
    <t>Teachers and learners can find lessons and resources to improve and teach English skills. It offers practice to boost a general English with extended listening and reading materials. Besides it provide some grammar and vocabulary sections to help and support learners’ learning.</t>
  </si>
  <si>
    <t>game-based learning platform</t>
  </si>
  <si>
    <t>Kahoot</t>
  </si>
  <si>
    <t>https://kahoot.com/</t>
  </si>
  <si>
    <t xml:space="preserve"> This platform is used as educational technology in schools and other educational institutions to administer quizzes, discussions or surveys. For learning any subject.</t>
  </si>
  <si>
    <t>This platform helps to make learning fun, inclusive and engaging in all contexts. It fosters social learning, unlocks learners’ potential and deepens pedagogical impact.</t>
  </si>
  <si>
    <t xml:space="preserve">Teacher´s guides </t>
  </si>
  <si>
    <t>Teachers pay teachers</t>
  </si>
  <si>
    <t>https://www.teacherspayteachers.com/</t>
  </si>
  <si>
    <t>This page allows teachers to find different activities that can be applied to  students,  you can also find games, unit plans, assessments, etc. You also can buy and sell your material.</t>
  </si>
  <si>
    <t>This page helps  teachers sharing different activities with other teachers around the world, you will find material from Prek to 12 grade from any subject you want and fun activities for kids.</t>
  </si>
  <si>
    <t>Blog- To share content</t>
  </si>
  <si>
    <t>Blogger</t>
  </si>
  <si>
    <t>http://blogger.com/</t>
  </si>
  <si>
    <t>This blog allows the creation of online sites for classrooms. It is described as friendly and it is said that user privacy is available.</t>
  </si>
  <si>
    <t>It is a space that a teacher or students can develop in order to post tasks, material, news or any other learning content. The idea is to share it and provide and receive feedback.</t>
  </si>
  <si>
    <t xml:space="preserve">Learning stratego - Animation software </t>
  </si>
  <si>
    <t>Powtoon</t>
  </si>
  <si>
    <t>https://www.powtoon.com/home/?</t>
  </si>
  <si>
    <t>It is an animation software to create animated videos.</t>
  </si>
  <si>
    <t>It allows the creation of interesting videos about any topic, both students and teachers can use it to produce creative videos about the topics of the class or target topics for learners.</t>
  </si>
  <si>
    <t xml:space="preserve">ESL Cyber Listening Lab </t>
  </si>
  <si>
    <t>https://www.esl-lab.com/index.htm</t>
  </si>
  <si>
    <t xml:space="preserve">It is a networking site where people communicate in short messages called tweets. People can follow trends of different topics, including those related to learning, interact, get into conversations and more. </t>
  </si>
  <si>
    <t>It is a website with short listening activities for different levels of learners and as the platform checks the exercises, the students have the opportunity to get feedback. They also have access to the scripts if they need them.</t>
  </si>
  <si>
    <t>Vocabulary</t>
  </si>
  <si>
    <t>wordclouds</t>
  </si>
  <si>
    <t>https://www.wordclouds.com/</t>
  </si>
  <si>
    <t>It is a  is a free online word cloud generator. Clouds can be customized with shapes, themes, colors and fonts. You can also edit the word list, cloud size and gap size. Wordclouds.com can also generate clickable word clouds with links (image map). Save the image and share it online.</t>
  </si>
  <si>
    <t>Students and teachers can use the vocabulary to work with it in a free way, it is possible to connect the words with images, or prepare the vocabulary for a lesson or for a class. It is a dynamic possibility to work with specific vocabulary.</t>
  </si>
  <si>
    <t>Website to create content</t>
  </si>
  <si>
    <t>SuperTeacherTools</t>
  </si>
  <si>
    <t>http://www.superteachertools.us</t>
  </si>
  <si>
    <t>It is a site created for teachers, it has different tools for the teacher to create content for his students to practice.</t>
  </si>
  <si>
    <t>Teachers can create games for use in classrooms, training sessions, or anywhere else a fun, the teacher can insert his own pictures, symbols, drawings etc. It means that the creations can be customized for the class.</t>
  </si>
  <si>
    <t>Digital text books</t>
  </si>
  <si>
    <t>Discovery education</t>
  </si>
  <si>
    <t>http://www.discoveryeducation.com/</t>
  </si>
  <si>
    <t>This webside offers tech-books, digital text.books, puzzle makers, virtual field trips. It also allows teachers, parents and students to access and find some material mostly about math, science and social studies.</t>
  </si>
  <si>
    <t>This webside allows teachers, parents and students to find information about science field through texts, videos, and digital tools, It is an accurate, colourful material for learners because it also has interesting topics. Students, also can personalize their own material by writing notes or highlighting information they like.</t>
  </si>
  <si>
    <t>Lesson Planning</t>
  </si>
  <si>
    <t>Education World</t>
  </si>
  <si>
    <t>https://www.educationworld.com/tools_templates/index.shtml</t>
  </si>
  <si>
    <t xml:space="preserve">This side allows and helps you creating lesson plans with different science and math topics, it has templates, worksheets and blogs. </t>
  </si>
  <si>
    <t>Education World has different tools where you can find some tips to create a lesson plan, it also shows you some templates that you can modify according to teacher´s needs, you can find some funny games for kids, specially childhood.</t>
  </si>
  <si>
    <t>Reading-Literacy</t>
  </si>
  <si>
    <t>Literacy Design Collaborative</t>
  </si>
  <si>
    <t>https://coretools.ldc.org/home</t>
  </si>
  <si>
    <t xml:space="preserve">This webside provides literacy-rich assignments. </t>
  </si>
  <si>
    <t>This side allows teachers to read other teacher´s material where they can be modified it according to the needs having, it also has some rubrics, assigments, and texts that can  be worked in an interactive way, your text can be revised by  another on-line teacher, reviewed by a peer and corrected by people specialized in different topics.</t>
  </si>
  <si>
    <t>Lesson plans and reading</t>
  </si>
  <si>
    <t>National Geographic</t>
  </si>
  <si>
    <t>https://www.nationalgeographic.org/education/classroom-resources/</t>
  </si>
  <si>
    <t>It is a page where you can find some videos, maps and material to create lesson plans</t>
  </si>
  <si>
    <t xml:space="preserve">Teachers can use this page to create lesson plans with some of the information, maps and videos shown in the side, it also has interesting texts with colourful photographs. Content can be find from pre-K to 12. You can look up information about, arts, science, social studies, health, etc. </t>
  </si>
  <si>
    <t xml:space="preserve">AudioBooks </t>
  </si>
  <si>
    <t>https://play.google.com/store/apps/details?id=com.crossforward.audiobooks</t>
  </si>
  <si>
    <t xml:space="preserve">For those that enjoy a good book and want to improve their listening skill, this app is the best one. More than thousand books about different topics, and also the classics. You can download your book and listen to it without an internet connection. </t>
  </si>
  <si>
    <t xml:space="preserve">for students that want to improve their listening skill and also teachers who are about to take an international test, this app is just the answer to get used to the english language. </t>
  </si>
  <si>
    <t>HelloTalk</t>
  </si>
  <si>
    <t>https://play.google.com/store/apps/details?id=com.hellotalk</t>
  </si>
  <si>
    <t xml:space="preserve">This app is basically a WhatsApp but for people who want to learn another language, you just have to complete some information about your skills and the app will pair you with someone who wants to learn your mother tongue and who is able to speak the language you are learning. Very resourceful app. </t>
  </si>
  <si>
    <t xml:space="preserve">For students who want to improve their speaking but are a little bit too shy to interact in a face to face conversation.  </t>
  </si>
  <si>
    <t>English Dictionary Off Line</t>
  </si>
  <si>
    <t>https://play.google.com/store/apps/details?id=livio.pack.lang.en_US</t>
  </si>
  <si>
    <t xml:space="preserve">An excellent off-line English – English dictionary, also you can learn new words with the option random word. You can listen to the right pronunciation of a word without the use of internet.  </t>
  </si>
  <si>
    <t xml:space="preserve">Students and teachers who wants to improve their vocabulary and pronunciation of tricky words. </t>
  </si>
  <si>
    <t>Phrasal Verbs</t>
  </si>
  <si>
    <t>https://play.google.com/store/apps/details?id=com.praveenj.pverb</t>
  </si>
  <si>
    <t xml:space="preserve">An excellent app to learn new and advanced phrasal verbs, you have to present more than 30 tests about phrasal verbs and you can create your own test with the ones that you don’t know, so you can review from time to time those ones that were new for you. </t>
  </si>
  <si>
    <t xml:space="preserve">Most of the phrasal verbs presented in this app are not basic, so I would recommend this app to students with a b2 or higher level. </t>
  </si>
  <si>
    <t>Grammar/vocabulary</t>
  </si>
  <si>
    <t>Quiz your English</t>
  </si>
  <si>
    <t>https://play.google.com/store/apps/details?id=org.cambridgeenglish.bravi.quiz</t>
  </si>
  <si>
    <t xml:space="preserve">This app makes you compete with other English learners around the globe, you choose the category and the level and a multiple choice question is presented, you have to choose very fast the right answer in order to get points, the sooner the better, at the end of 5 or six questions the one with more points win. Even though you have to pay to access some topics, you can also unlock them by playing and winning a lot. It is worth the effort.   </t>
  </si>
  <si>
    <t xml:space="preserve">App for all the levels and topics, it has different categories from A2 to C1 or preparation for international tests, a good way to learn and apply vocabulary and grammar. </t>
  </si>
  <si>
    <t>reading/writing</t>
  </si>
  <si>
    <t>owl purdue</t>
  </si>
  <si>
    <t>https://owl.purdue.edu/owl_exercises/spelling_exercises/ible_vs_able/ible_and_able_spelling_exercise_1.html</t>
  </si>
  <si>
    <t>This website from Purdue University give tertiary students the chance to read the paragraph, locate the misspelled words and write the correct spellings in the space provided below the paragraph.</t>
  </si>
  <si>
    <t>The activities proposed in these tasks explores two skills at the same  time</t>
  </si>
  <si>
    <t>tertiary students and teachers</t>
  </si>
  <si>
    <t>grammar / vocabulary</t>
  </si>
  <si>
    <t>azar</t>
  </si>
  <si>
    <t>https://aytacyavasblog.files.wordpress.com/2013/05/betty-azar-understanding-and-using-english-grammar.pdf</t>
  </si>
  <si>
    <t>online book with answer keys, is a useful tool to be used in the classroom without needing to hand out photocopies. It fits intermediate and advanced students. It also covers a wide variety of exercise material</t>
  </si>
  <si>
    <t>It is a developmental skills text for B1 to C1</t>
  </si>
  <si>
    <t>grammar exercises</t>
  </si>
  <si>
    <t>toefl</t>
  </si>
  <si>
    <t>https://www.learn4good.com/languages/toefl/toefl_stan_test1.htm</t>
  </si>
  <si>
    <t>TOEFL test that shows four words or phrases, the test takers have to choose and  click the word or phrase that will correctly complete the conversation.</t>
  </si>
  <si>
    <t>It is intended to test knowledge of english grammar</t>
  </si>
  <si>
    <t>TOEFL test takers teachers</t>
  </si>
  <si>
    <t>reading/writing/reading/speaking/listening</t>
  </si>
  <si>
    <t>pearson</t>
  </si>
  <si>
    <t>https://www.pearson.com/english/professional-development/resources.html</t>
  </si>
  <si>
    <t>Updated materials to use in the classroom, which offers a wide range of topics and access free classroom activities worksheets and lesson plans to keep students fully engaged.</t>
  </si>
  <si>
    <t>Materials are easy to use and understand, it fits all english levels and interests</t>
  </si>
  <si>
    <t>all type of students</t>
  </si>
  <si>
    <t>listening/speaking</t>
  </si>
  <si>
    <t>talk english</t>
  </si>
  <si>
    <t>https://www.talkenglish.com/listening/listenbasic.aspx</t>
  </si>
  <si>
    <t>Basic Listening Lessons that have straight forward questions and answers. The students listen to the answer from the audio file. The site allows students to listen to the audio file multiple times.</t>
  </si>
  <si>
    <t>This material scaffolds listening from basic listening lessons to advanced lessons</t>
  </si>
  <si>
    <t>Young children and adults can benefit from these resources</t>
  </si>
  <si>
    <t>Lesson plan, speaking, listening, reading, writing, pronunciation, vocabulary and grammar.</t>
  </si>
  <si>
    <t>Teach This</t>
  </si>
  <si>
    <t>In this website you can find editable PDF worksheets, different kind of ESL games and exercises and activities related to specialized subjects.</t>
  </si>
  <si>
    <t>This is one of the best online English learning places both for learners and teachers since it includes a lot of activities to improve all the language skills. It is also an advantageous website for teachers because tasks that can be modified to fit different teaching needs.</t>
  </si>
  <si>
    <t>Lesson plan, writing</t>
  </si>
  <si>
    <t>Story Starters</t>
  </si>
  <si>
    <t>http://www.scholastic.com/teachers/story-starters/</t>
  </si>
  <si>
    <t>A website that takes learners to the world of writing. Teachers and students can find activities that foster creative writing.</t>
  </si>
  <si>
    <t>The activities proposed in this great website let students to explore their creativity writing stories or combining them while exploring different genres and developing not only the characters but the whole parts of a story.</t>
  </si>
  <si>
    <t>Lesson plan, listening, reading, vocabulary and grammar.</t>
  </si>
  <si>
    <t>Cbeebies</t>
  </si>
  <si>
    <t>https://latam.cbeebies.com/?cdrid=mT4A9fuDvG</t>
  </si>
  <si>
    <t>This is a website specially designed to stimulate kids' learning by means of interactive games.</t>
  </si>
  <si>
    <t>There are several animated tv programs and series where children can learn from language used in real contexts and activities that stimulate learning through games.</t>
  </si>
  <si>
    <t>ESL lounge student</t>
  </si>
  <si>
    <t>http://www.esl-lounge.com/student/</t>
  </si>
  <si>
    <t>In this website you can access to all kind of grammar exercises to improve all the language skills.</t>
  </si>
  <si>
    <t>While teachers can take advantage of the teaching activities and students from the learning exercises going through different levels, this website also offers a preparation for international tests as IELTS or TOEFL</t>
  </si>
  <si>
    <t>Listening, reading and vocabulary.</t>
  </si>
  <si>
    <t>Ororo.TV</t>
  </si>
  <si>
    <t>https://ororo.tv/es</t>
  </si>
  <si>
    <t>A website where you can watch movies, series or TV shows using captions.</t>
  </si>
  <si>
    <t>One of the main advantages about using this website is that you can change the speed of the videos (slow, normal or fast) to challenge your leaners' listening skill, while they can also support their understanding with visual aids.</t>
  </si>
  <si>
    <t>Reading / Vocabulary</t>
  </si>
  <si>
    <t>The City Paper</t>
  </si>
  <si>
    <t>https://thecitypaperbogota.com/news</t>
  </si>
  <si>
    <t xml:space="preserve">The Colombia's largest English-language newspaper which provides breaking news, travel tips and cultural insights. </t>
  </si>
  <si>
    <t>The focus of this website is on Colombian issues (although it is possible to find some international news as well) and therefore, it is an excellent tool to develop the reading, speaking and writing skills while interacting and making connections with familiar, local and real information. Furthermore, it could be used to foster critical thinking skills as many of our students might be acquainted with those news and facts and through different activities such as debates, round tables, group discussions, writing tasks, etc. our students could express with complete arguments their own thoughts, feelings, reflections, opinions, points of view and/or concerns.</t>
  </si>
  <si>
    <t>Grammar, speaking, reading, vocabulary and writing.</t>
  </si>
  <si>
    <t>engVid</t>
  </si>
  <si>
    <t>https://www.engvid.com</t>
  </si>
  <si>
    <t>Free English video lessons created by native speaker teachers. The classes cover Business English, culture &amp; tips, expressions and slang, grammar, international exams, pronunciation, speaking, reading, vocabulary and writing.</t>
  </si>
  <si>
    <t>The teachers offer very complete and clear explanations and examples that could be useful to introduce, clarify and or summarize a given topic. Additionally, at the end of each video, students can take a quiz in order to test their understanding of the lesson. Students and teachers could select not only the topic they want to work on but also the level (Beginner, Intermediate or Advanced)</t>
  </si>
  <si>
    <t>Grammar, vocabulary and listening</t>
  </si>
  <si>
    <t>educaplay</t>
  </si>
  <si>
    <t>https://www.educaplay.com/</t>
  </si>
  <si>
    <t>Website that provides different kind of activities and games (matching games, video quizzes, dictations, jumbled words and sentences, dialogues, interactive maps, crossword and wordsearch puzzles, among others) for different subjects and levels and also it offers the option to create our own resources.</t>
  </si>
  <si>
    <t>It is an interactive website that benefit both teachers and students. It allows our students to learn or reinforce different topics in an enjoyable and entertaining online environment and it allows teachers to create self-access learning materials.</t>
  </si>
  <si>
    <t>Listening, reading, and grammar</t>
  </si>
  <si>
    <t>esl-lab</t>
  </si>
  <si>
    <t>https://www.esl-lab.com/</t>
  </si>
  <si>
    <t xml:space="preserve">It is an interesting online resource to which students can  acces to practice theor listening skills. It is divided into levels: Easy, Medium,and Difficult. So the learner chooses the one he/she wants to. He/she listens to a recording (there are hundrends of topics) and answer a questionnaire with multiple-choice answers according to what he/she has just listened to   </t>
  </si>
  <si>
    <t>It is a good online resource because it helps to improve your listening skills primarily. Learners can listen to the recording the number of times he/she desires. Also, if he/she wants to, He has access to the tapescript to chech/monitor his/her learning. Further, it has hundreds of different kind of topics in order to make listening entertaining because it could motivate the learner.</t>
  </si>
  <si>
    <t>AgendaWeb</t>
  </si>
  <si>
    <t>https://agendaweb.org/</t>
  </si>
  <si>
    <t>it is an amazing website that provides hundred of exercises to practice vocabulary, basic and intermediate grammar, and writing. Through this online resource, students can play memory games to learn or improve their vocabulary skills. Besides, learners can choose diverese types of reading exercises depending on their likes. Also, they can watch videos about fairy tales to put into practice their listening skills.</t>
  </si>
  <si>
    <t>It is an interactive website that benefits both: teachers and students. Students could work on different kind of exercises to develop one of the skills of the language separately. If learners have an intermediate level, they could work two or three different skills in the same exercise.</t>
  </si>
  <si>
    <t xml:space="preserve">Kiss Panda </t>
  </si>
  <si>
    <t>http://www.kisspanda.net/</t>
  </si>
  <si>
    <t xml:space="preserve">It is an interesting website that contains several seasons of english speaking series such as: The Simpsons, Family Guy, American Dad, South Park, or Futurama </t>
  </si>
  <si>
    <t>This online resource is a great one for those students who like cartoon to improve or put into practice their listening skill due to all chapters that are found in this website are entirely in English language.</t>
  </si>
  <si>
    <t xml:space="preserve">Listening </t>
  </si>
  <si>
    <t>Series W</t>
  </si>
  <si>
    <t>http://www2.seriesw.net/</t>
  </si>
  <si>
    <t>it is a fascinating website that provides learners with hundreds of different series to watch in English. Series such as: Vikings, The Walking Dead,  The Big Bang Theory, The Flash, The Good Doctor, or Mars are available on this site to be watched for free in English Language. Some of them offer the subtitled version</t>
  </si>
  <si>
    <t>For those learners who enjoy watching movies and series, Series W is a great option to put into practice their listening skills in English Language. This site is perfect for series lovers who wants to enhance the skill of listening since all its series are available in english language.</t>
  </si>
  <si>
    <t>Grammar, Pronunciation, Reading, and Listening</t>
  </si>
  <si>
    <t>Easy World of English</t>
  </si>
  <si>
    <t>http://easyworldofenglish.com/default.aspx</t>
  </si>
  <si>
    <t xml:space="preserve">It is an interesting website that is divided in four parts: Grammar, Pronunciation, Readings, and Picture Dictionary. This attractive and user-friendly website has three levels: Level 1, 2 and 3- The level 1 is for beginners and the level 3 si for advanced learners. The picture dictionary is a great tool provided by this page since it presents the pronunciation and the vocabulary of a specific place through images </t>
  </si>
  <si>
    <t xml:space="preserve">This attractive and user-friendly website helps english language learners to master their skills. It provides plenty of exercises to practice students' grammar, pronunciation, reading, and vocabulary skills. </t>
  </si>
  <si>
    <t>Grammar, Reading, Listening, Vocabulary</t>
  </si>
  <si>
    <t>Many Things</t>
  </si>
  <si>
    <t>http://www.manythings.org/</t>
  </si>
  <si>
    <t>This web site is for people studying English as a Second Language (ESL) or English as a Foreign Language (EFL). There are quizzes, word games, word puzzles, proverbs, slang expressions, anagrams, a random-sentence generator and other computer assisted language learning activities.</t>
  </si>
  <si>
    <t>This is a great tool that interacts in a funny way with students since it offers several games, puzzles, and exercises that keep fouced the learners' attention. Besides, it has several authentic-english speaking podcasts what allows learners to carry out listening exercises in which native speakers develop different kind of conversation topics.</t>
  </si>
  <si>
    <t>Vocabulary, Listening, Reading, Speaking</t>
  </si>
  <si>
    <t>The Karaoke Channel</t>
  </si>
  <si>
    <t>http://www.thekaraokechannel.com</t>
  </si>
  <si>
    <t>This website is singing for free.  You can sing, record and share song selections.  There are more than 8000 English Karaoke songs.</t>
  </si>
  <si>
    <t>This is great tool for students who like to practice their pronounciation, reading vocabulary words and listening to the songs that they like to sing along with.</t>
  </si>
  <si>
    <t>Speaking Skills,collaborative skills</t>
  </si>
  <si>
    <t>Flipgrid</t>
  </si>
  <si>
    <t>http://www.flipgrid.com</t>
  </si>
  <si>
    <t xml:space="preserve">Flipgrid is the leading video discussion platform used by PreK to PhD educators, students, and families around the world. Teachers post topics to spark the conversation and students respond with short videos. </t>
  </si>
  <si>
    <t xml:space="preserve">This is a great teaching in helping students to collaborate and create a discussion using their own recorded videos. </t>
  </si>
  <si>
    <t>Writing skills</t>
  </si>
  <si>
    <t>Edublogs</t>
  </si>
  <si>
    <t>https://www.edublogs.org</t>
  </si>
  <si>
    <t xml:space="preserve">Edublogs is an educational blogging flatform that schools use in helping students create their own online reflections, journals, interaction and others.   It increases ownership of learning, engages students, and becomes a source of pride in the classroom. </t>
  </si>
  <si>
    <t>A very meaningful tool to help students write their own reflections, compositions and other writing outcomes through blogging skills.</t>
  </si>
  <si>
    <t>Reading, Writing, Grammar Skills, listening</t>
  </si>
  <si>
    <t>Epic</t>
  </si>
  <si>
    <t>http://getepic.com</t>
  </si>
  <si>
    <t xml:space="preserve">Getepic is a digital library for kids from 12 under.  It has free selections of books with audio that students can listen to.  </t>
  </si>
  <si>
    <t>A very engaging digital library tha is easy to use.  There are many free selections that kids 12 under can enjoy reading while listening to its audio copies.</t>
  </si>
  <si>
    <t>Listening and vocabulary</t>
  </si>
  <si>
    <t>Oxford English for carreers</t>
  </si>
  <si>
    <t>https://elt.oup.com/student/oefc/oilandgas1/?sortfield=1&amp;cc=co&amp;selLanguage=en</t>
  </si>
  <si>
    <t>The page contain excercises to practice listening and vocabulary that is part of the Series book for oil and gas topics</t>
  </si>
  <si>
    <t>This page is useful to complement the printer material used to guide students in the specific carrers. in that case for Oil and Gas</t>
  </si>
  <si>
    <t>Listening, writing, grammar</t>
  </si>
  <si>
    <t>Learn Langages</t>
  </si>
  <si>
    <t>http://ww17.mylanguage.org/</t>
  </si>
  <si>
    <t>Website that contain differents languages to learn</t>
  </si>
  <si>
    <t>Variety and diversity information</t>
  </si>
  <si>
    <t>Sherton English</t>
  </si>
  <si>
    <t>https://www.shertonenglish.com/</t>
  </si>
  <si>
    <t>A free online page that allow students to register and starts their own course with weekly lessons</t>
  </si>
  <si>
    <t>Because it contain 52 lessons for a year, is assy to follow instructions and for listening comprehension</t>
  </si>
  <si>
    <t>Writing, reading, listening</t>
  </si>
  <si>
    <t>StoryJumper</t>
  </si>
  <si>
    <t>Story Jumper allows for creating children's books, storybooks, and many other kinds of books with images. Teachers can create their own classes or create their own digital book and embed it on their own sites or blogs</t>
  </si>
  <si>
    <t xml:space="preserve">It is useful for teachers and students as well. It offers many tools for creating a creative and colorful books that surely will motivate children to improve their reading, writing and listening skills.
</t>
  </si>
  <si>
    <t>Vocabulary and grammar</t>
  </si>
  <si>
    <t>Freerice</t>
  </si>
  <si>
    <t>http://freerice.com/#/english-vocabulary/1501</t>
  </si>
  <si>
    <t>It is a fun an interactive way to improve students’ knowledge of English vocabulary and grammar, but also motivates students to get correct answers in order to earn “grains of rice”</t>
  </si>
  <si>
    <t>This online game motivates students to earn grains of rice that represents feeding poor or hungry people all around the world at the same time. This social service will be an inspiring factor for students to try and make some progress on the subjects.</t>
  </si>
  <si>
    <t>all skills</t>
  </si>
  <si>
    <t>Rosetta Stone</t>
  </si>
  <si>
    <t>https://www.rosettastone.com</t>
  </si>
  <si>
    <t>It prepares students for real-world conversations. Without any translations it teaches the sights and sounds necessary to communicate effectively.</t>
  </si>
  <si>
    <t>Vocabulary, grammar, reading, writing</t>
  </si>
  <si>
    <t>Quizizz</t>
  </si>
  <si>
    <t>https://quizizz.com</t>
  </si>
  <si>
    <t>It is a self-paced learning tool that helps students to evaluate their achievements in a fun and engaging way.</t>
  </si>
  <si>
    <t>This tool helps to develop self-paced assessment in a fun and engaging way. Teachers can design assessment tools for their students as well as students check their improvements, knowledge and skills</t>
  </si>
  <si>
    <t>Issuu</t>
  </si>
  <si>
    <t>https://creatorhub.issuu.com/</t>
  </si>
  <si>
    <t>It's a digital publishing tool for all areas. You can create, share and find interesting presentations.</t>
  </si>
  <si>
    <t>Students and teachers can find and share multiple interactive presentations about many different topics, which will allow to learn and know about almost anything.</t>
  </si>
  <si>
    <t>Vocabulary, grammar, reading, listening</t>
  </si>
  <si>
    <t>https://es.lyricstraining.com/</t>
  </si>
  <si>
    <t>It allows learning vocabulary and expressions while filling in the lyrics and singing your favorite songs.</t>
  </si>
  <si>
    <t>It's a fun way to learn the components of a language while you sing your favorite songs.</t>
  </si>
  <si>
    <t>Classkick</t>
  </si>
  <si>
    <t>https://app.classkick.com/</t>
  </si>
  <si>
    <t>It is a free app that shows teachers in real-time exactly what students are doing and who needs help so they can provide instant feedback.</t>
  </si>
  <si>
    <t>It is a way to provide instant feedback and guide students through a set of activities design for a specific purpose.</t>
  </si>
  <si>
    <t>Platform. All skills</t>
  </si>
  <si>
    <t>Google classroom</t>
  </si>
  <si>
    <t>https://edu.google.com/products/classroom/?modal_active=none</t>
  </si>
  <si>
    <t>It is a platform for blended learning, that allows teachers and students to connect, share, provide different sources and materials to learn and practice</t>
  </si>
  <si>
    <t>This platform allows connectivity between teacher and students. You can upload, share and suggest different sources and material, for all different skills. Forum participation allows to know students insights in relation to any topic</t>
  </si>
  <si>
    <t>LanguageGuide</t>
  </si>
  <si>
    <t>http://www.languageguide.org/english/vocabulary/</t>
  </si>
  <si>
    <t>This tool allows student to explore English vocabulary in a sound integrated guide. Learners must touch or place the cursor over an object to hear the word or phrase pronounced aloud. Students can also complete challenges.</t>
  </si>
  <si>
    <t>This could be an attractive online resource for learners to practice vocabulary and grammar. It lets learners not only to listen the word, but also shows the spelling, and students can complete phrases to practice grammar.</t>
  </si>
  <si>
    <t xml:space="preserve">Reading, vocabullary and
listening </t>
  </si>
  <si>
    <t>Breaking news english</t>
  </si>
  <si>
    <t>https://breakingnewsenglish.com/</t>
  </si>
  <si>
    <t>It is a free site with ready-to-use EFL / ESL lesson plans, 26-page handout, graded news articles at preintermediate and intermediate-plus, listenings, online quizzes, podcasts, and communicative activities.</t>
  </si>
  <si>
    <t>Grammar,vocabulary,
reading and listening</t>
  </si>
  <si>
    <t>Learning english</t>
  </si>
  <si>
    <t>http://www.bbc.co.uk/learningenglish/</t>
  </si>
  <si>
    <t xml:space="preserve">It offers free audio, video and text materials to learners around the world.
</t>
  </si>
  <si>
    <t xml:space="preserve">Vocabulary,listening and
reading </t>
  </si>
  <si>
    <t xml:space="preserve">Voa learning english </t>
  </si>
  <si>
    <t>https://learningenglish.voanews.com/</t>
  </si>
  <si>
    <t xml:space="preserve">It allows learners to practice reading,vocabulary and
listening
</t>
  </si>
  <si>
    <t>reading comprehension, conversation, and writing skills</t>
  </si>
  <si>
    <t>Second english on about</t>
  </si>
  <si>
    <t>https://www.thoughtco.com/esl-4133095</t>
  </si>
  <si>
    <t>It`s a webpage that offers reading comprehension, conversation, and writing exercises to practice english.</t>
  </si>
  <si>
    <t xml:space="preserve">Grammar,pronunciation and vocabulary </t>
  </si>
  <si>
    <t xml:space="preserve">English central </t>
  </si>
  <si>
    <t>https://es.englishcentral.com/videos</t>
  </si>
  <si>
    <t>It allows students to Learn English with motivating authentic videos.They "speak" the video, build vocabulary and get pronunciation and fluency feedback.</t>
  </si>
  <si>
    <t xml:space="preserve">Reading, vocabullary and listening </t>
  </si>
  <si>
    <t xml:space="preserve">
It is a free site with ready-to-use EFL / ESL lesson plans, 26-page handout, graded news articles at pre-intermediate and intermediate-plus, listenings, online quizzes, podcasts, and communicative activities.</t>
  </si>
  <si>
    <t>Grammar,vocabulary,reading and listening</t>
  </si>
  <si>
    <t>Vocabulary,listening and reading</t>
  </si>
  <si>
    <t>Voa learning english</t>
  </si>
  <si>
    <t>It allows learners to practice reading,vocabulary and listening</t>
  </si>
  <si>
    <t>It`s a webpage  that offers  reading comprehension, conversation, and writing exercises to practice english.</t>
  </si>
  <si>
    <t>Grammar,pronunciation and vocabulary</t>
  </si>
  <si>
    <t>English central</t>
  </si>
  <si>
    <t>It allows students to Learn English with motivating authentic videos.They  "speak" the video, build vocabulary and get pronunciation and fluency feedback.</t>
  </si>
  <si>
    <t>speaking, writing, reading</t>
  </si>
  <si>
    <t>linguaholic</t>
  </si>
  <si>
    <t>https://linguaholic.com/</t>
  </si>
  <si>
    <t>This webpage offers a discussion forum and tips to learn/teach English. It also displays a blog with interesting reading material. Blogging has become an increasingly popular technological tool within an educational context (KILIÇ &amp; GÖKDAŞ, 2014).</t>
  </si>
  <si>
    <t xml:space="preserve"> </t>
  </si>
  <si>
    <t>speaking, writing</t>
  </si>
  <si>
    <t>coeffee</t>
  </si>
  <si>
    <t>https://coeffee.com/login</t>
  </si>
  <si>
    <t>It´s a friendly language community to learn and practice English through a chatroom and other activities."On-line chat rooms have a greater potential of enhancing
language teaching and learning because they provide synchronous, real-time interaction between participants" (Yuan, 2003).</t>
  </si>
  <si>
    <t xml:space="preserve"> writing/listening</t>
  </si>
  <si>
    <t>campus papora</t>
  </si>
  <si>
    <t>https://campus.papora.com/es/home?a=c</t>
  </si>
  <si>
    <t>This is a website to learn english collaboratively. It is a step by step according to the level of proficiency. It allows learners to listen and write at the same time. With the collaborative learning, students depend on each other in their pursuit of knowledge and makes the learning process more interesting and meaningful. (Ibrahim, Mood, Shack, Perumal &amp; Yasin, 2015)</t>
  </si>
  <si>
    <t>Hot Potatoes</t>
  </si>
  <si>
    <t>https://hotpot.uvic.ca/</t>
  </si>
  <si>
    <t>It is a site that enables teachers to create interactive multiple-choice, short-answer, jumbled-sentence, crossword, matching/ordering and gap-fill exercises for the World Wide Web.</t>
  </si>
  <si>
    <t>It is a Website for teachers to create content of different types and for different levels. The result is interactive teaching exercises which can be used in any computer with internet connection</t>
  </si>
  <si>
    <t>Website to learn  rhythm, intonation, linking, and stress</t>
  </si>
  <si>
    <t>Rachel´s English</t>
  </si>
  <si>
    <t>https://rachelsenglish.com/</t>
  </si>
  <si>
    <t xml:space="preserve">This site gives you advices and the keys to conversational English:  rhythm, intonation, linking, and stress. It has many videos with different topics that teach you in a fun way some key words and expressions, and tips of American English pronunciaton. </t>
  </si>
  <si>
    <t>Website for listening and reading</t>
  </si>
  <si>
    <t>News in Easy English</t>
  </si>
  <si>
    <t>https://newsineasyenglish.com/</t>
  </si>
  <si>
    <t>This page offers videos, texts and audios about different news. You can see the image, you also can play the audio in a slow or faster way. You can work eather reading comprenhension or listening. It is also a nice site to learn vocabulary and pronunciation.  You can find content such as arts, animals, science, culture, history, etc.</t>
  </si>
  <si>
    <t>Website for listening and watching news</t>
  </si>
  <si>
    <t>CNN 10</t>
  </si>
  <si>
    <t>https://edition.cnn.com/cnn10</t>
  </si>
  <si>
    <t>News explain in 10 minutes. In this site students can watch news and download podcast. It is an interesting page where an anchor explains global news to a global audience. You can make listening comprehension exercises, students can catch up vocabulary and the latest imformation about the world.</t>
  </si>
  <si>
    <t>General Courses with certifications</t>
  </si>
  <si>
    <t>FutureLearn.com</t>
  </si>
  <si>
    <t>www.futurelearn.com</t>
  </si>
  <si>
    <t xml:space="preserve">This learning platform gives the opportunity to study different kind of courses related to the English language or to some other subjects. Here I had the opportunity to study about CLIL and how to teach school subjects in English for primary learners. Eventhough nowadays you have to pay for most of them, there are still some free courses that worth the time. </t>
  </si>
  <si>
    <t xml:space="preserve">Communicative purpose: it is a very well - organized website, it presents very specific goals to achieve with right purpose. It is also possible to get feedback from peers and teachers. 
Consistency: everything is coherent, from the English level used in the courses to the tasks that have to be done. 
Effectiveness: if all the activities are done properly, the goals can be achieved.
Experiential and analytical ideas: I think that probably this is one of the faults, in the courses that I have taken most of the tasks are not oriented in order to promote the critical thinking. 
Clear objectives: very clear and achievable objectives.
Language level: the language is set according to the level and the content of the course.
Meaningful material: most of the materials and articles are meaningful but some others don’t. 
Rubrics: there is no a rubric for most of the tasks. 
User friendly: the interface is not the best, but for a free site it is ok.
Exposure to target language: it used real materials. 
</t>
  </si>
  <si>
    <t>Improve your writing skills</t>
  </si>
  <si>
    <t>quill.org</t>
  </si>
  <si>
    <t>https://www.quill.org</t>
  </si>
  <si>
    <t xml:space="preserve">This site has a big variety of activities to improve the writing skills. It counts with a short example of the activities presented there and you can use it in your classroom. Even though there are some mistakes in the score part, it is still extremely good for literature teachers. </t>
  </si>
  <si>
    <t xml:space="preserve"> Communicative purpose: its communicative purpose is focused on the writing skill.
Consistency: the activities are related to the final goal.
Effectiveness: if most of the activities are done, it is very likely that the goals will be achieved, however it needs a lot of time in order to reinforce and practice the writing skill. 
Experiential and analytical ideas: it doesn’t work on critical thinking. the goal is achieved through drilling. 
Clear objectives: there clear objectives for the different tasks. 
Language level: different types of exercises keeping in mind the level and the topics. It is not organized using the CEFR. 
Meaningful material: the material is somehow boring, and the activities are repetitive.
Rubrics: there is no rubric, the feedback given by the interface is poor and sometimes it confuses right and wrong answers.
User friendly: the interface is good.
Exposure to target language: it works with native material. Even though all the examples are not completely real, those are useful in order to apply the topic. (adjective, sentences transformation, etc.)
</t>
  </si>
  <si>
    <t>Improve your spelling</t>
  </si>
  <si>
    <t>Spelling and word usage</t>
  </si>
  <si>
    <t>https://brians.wsu.edu/common-errors-in-english-usage/</t>
  </si>
  <si>
    <t xml:space="preserve">It is a very organized web site with explanation and exercises of the most commonly mistakes in English. </t>
  </si>
  <si>
    <t xml:space="preserve">Communicative purpose: there is no a clear purpose keeping in mind all the activities presented there.
Consistency: the information is coherent with the explanation and examples.
Effectiveness: as there is not a specific goal to achieve, it depends on the user to understand and look for more information or examples of the same topic:
Experiential and analytical ideas: not many activities to do. It depends on the user to look for more activities. 
Clear objectives: no clear objective, just clarification and explanation of some topics.
Language level: is more for advanced learners.
Meaningful material: the material is relevant, and the examples are clear.
Rubrics: there is not a clear organization of the information or a way to get feed back apart from the forums.
User friendly: the web page could be more organized 
Exposure to target language: use of real material materials and examples. 
</t>
  </si>
  <si>
    <t xml:space="preserve">Grammar, Reading </t>
  </si>
  <si>
    <t xml:space="preserve">Beginners </t>
  </si>
  <si>
    <t>http://www.english-online.org.uk/beginners/beg1_1.htm</t>
  </si>
  <si>
    <t>On this site, students can learn the basic grammar, dialogues and pronunciation to master their basics. It is a “functional learning material” (Bundsgaard &amp; Hansen, 2011) that facilitates learning and teaching because it provides different kind of exercises to learn and improve basic grammar and pronunciation skills. Further, it is possible to say that it is a “didacticized” material (Bundsgaard &amp; Hansen, 2011) because it offers simple games to put into practice what it has been learnt</t>
  </si>
  <si>
    <t>It should be used because it allows learners to learn the basics of the language: from the alphabet to basic dialogues that put into practice simple tenses</t>
  </si>
  <si>
    <t xml:space="preserve">Reading, Listening </t>
  </si>
  <si>
    <t>Repeat After Us</t>
  </si>
  <si>
    <t>http://repeatafterus.com/</t>
  </si>
  <si>
    <t>“Repeat After Us” is an award-winning online library with the best collection of copyright-free English texts and scripted recordings. This website provides free audio clips which give an excellent resource for students and literature lovers of all ages. This website allows students to develop reading practical skills or “competences” as it was pointed out by Rychen and Salganik (2003). According to them, a competence is the cognitive an practical skill, the knowledge, attitude, and motivation that students develop while using the learning material. In this case, the learning material would be Repeat After Us. In this way, it is important to mention that this online resource also takes into account students preferences so that it is inclusive.</t>
  </si>
  <si>
    <t>it is a great tool to practice/improve the reading and listening skills. It has to be used for all learners who want to enhance their listening and reading skills through a large variety of texts</t>
  </si>
  <si>
    <t>Reading, Listening, Vocabulary</t>
  </si>
  <si>
    <t>GCF Learn Free</t>
  </si>
  <si>
    <t>gcflearnfree.org/everydaylife</t>
  </si>
  <si>
    <t>This is a well-designed site with interactive tutorials for everything from operating an ATM machine to reading food labels. The site has also many resources for English language learners including stories to listen to and read along, and picture dictionaries. I am in the opinion that this is a great online resource for learning/practicing English as a foreign language because it has clear and real purposes to achieve a communicative goal more than just practice some feature or grammar aspects of the language as it was pointed out by Tomlinson (2010). This online resource which is based on daily human routines may be interesting, relevant and enjoyable for learners what could “exert a positive influence on the learners’ attitudes to the language and to the process of learning it” (Tomlinson, 2010)</t>
  </si>
  <si>
    <t xml:space="preserve">This online tool should be used because it allows learners to solve real dalily problems through interactive activities that give the students the chance of practicing several challenges without real-life consequences </t>
  </si>
  <si>
    <t>Writing, Reading</t>
  </si>
  <si>
    <t>StoryBoardThat</t>
  </si>
  <si>
    <t>https://www.storyboardthat.com</t>
  </si>
  <si>
    <t>Using story boards can help learners' understandng of fiction texts (Molina, 2013). This website offers an easy interface for learners to create a variety of storyboards. This may also boost their writing skills, specially the ones linked to narrrative. It has the option of a free-trial.</t>
  </si>
  <si>
    <t>This tool can help learners' boost their reading comprehension and inference registry while reading novels or short stories. The downside is that the free-trial limits the usability, but multiple acounts can be created.</t>
  </si>
  <si>
    <t>Teachers and Students.</t>
  </si>
  <si>
    <t>Vocabulary building</t>
  </si>
  <si>
    <t>Visuwords</t>
  </si>
  <si>
    <t>https://visuwords.com</t>
  </si>
  <si>
    <t>Web-based thesaurus which creates "word webs". It helps vocabulary building by classifying each part of speech through color coding (Skulmowski &amp; Rey, 2018). It is easy to use. However, it may be more suitable to pre-intermediate and upper students.</t>
  </si>
  <si>
    <t>This tool boosts the way a learner can expand their vocabulary by learning word families (Nouns are blue, verbs are green, adjectives; orange and adverbs; red). It also exploits partly a subtle use of prefixes and suffixes to expand the web. As any other tool, before recommending it, it requires some training from the teacher.</t>
  </si>
  <si>
    <t>Writing corrections/ grammar</t>
  </si>
  <si>
    <t>NoRedInk</t>
  </si>
  <si>
    <t>https://www.noredink.com/</t>
  </si>
  <si>
    <t>This is a website that allows the student to check up their mistakes in writing, by organizing sentences and ideas for a piece of text</t>
  </si>
  <si>
    <t>It facilitates teacher's work when correcting writing activities and it helps the students master their grammar knowledge and skills</t>
  </si>
  <si>
    <t>Vocabulary and other activities</t>
  </si>
  <si>
    <t>Flocabulary</t>
  </si>
  <si>
    <t>https://www.flocabulary.com/</t>
  </si>
  <si>
    <t xml:space="preserve">This website is useful to those English teachers from different subjects. It has different types of activities based on the subject the students are interested in to practice. However, the activities are organized in a complementary manner. </t>
  </si>
  <si>
    <t>It gives information about different subjects, not only ESL or EFL. This is convenient for students/teachers from Bilingual schools.</t>
  </si>
  <si>
    <t>Vocabulary and reading comprehension</t>
  </si>
  <si>
    <t xml:space="preserve">Paprika Reading Comprehension </t>
  </si>
  <si>
    <t>https://play.google.com/store/apps/details?id=com.paprikastudio.simpletoeflreading&amp;hl=es</t>
  </si>
  <si>
    <t>The free app presents a variety of reading comprehension exercises to practice for the TOEFL  exam. You can test your skill in 'Part A: Vocabulary'  where you can use context clues to infer the meaning of a word or phrase or 'Part B: Reading Comprehension'  where you can read a passage and then check whether your answer is correct or wrong. The app offers the possibility to learn a new word everyday in the "today's word" section.</t>
  </si>
  <si>
    <t>it allows students to get ready for TOEFL exam, and to practice reading comprehension</t>
  </si>
  <si>
    <t xml:space="preserve">Vocabulary </t>
  </si>
  <si>
    <t>Tagxedo</t>
  </si>
  <si>
    <t>http://www.tagxedo.com/app.html</t>
  </si>
  <si>
    <t>The app turns speeches, news articles, slogans and themes, song lyrics into a visually appealing  word cloud. It transforms them into words individually sized appropriately to highlight the frequencies of occurrence within the body of text. You can save the image and share it.</t>
  </si>
  <si>
    <t>it allows students to develop reading comprehension and vocabulary acquition creating visually appealing word clouds</t>
  </si>
  <si>
    <t>videos and listening</t>
  </si>
  <si>
    <t>Moovly</t>
  </si>
  <si>
    <t>https://www.moovly.com/</t>
  </si>
  <si>
    <t>It is a platform that allowes you to create explainer, advertising, whiteboard videos, presentations and social media videos as a professional.  You can use a template, your drag, drop, animate, export, and share.</t>
  </si>
  <si>
    <t>you can practice pronunciation, speaking and listening skills</t>
  </si>
  <si>
    <t>Reading, pronunciation</t>
  </si>
  <si>
    <t xml:space="preserve">iPrompt Pro
</t>
  </si>
  <si>
    <t>https://itunes.apple.com/us/app/i-prompt-pro/id539175031?mt=8</t>
  </si>
  <si>
    <t>i-Prompt Pro is a free teleprompter app designed  practice the real-life skills of reading the news while looking at the camera. 
Students  type the news script into the app, they can increase or decrease the speed of the teleprompter, then learners are ready to film the video as if they were in a news studio.</t>
  </si>
  <si>
    <t>you can practice reading, listening, and skills</t>
  </si>
  <si>
    <t>Grammar, vocabulary, pronunciation, listening, speaking, reading and writing</t>
  </si>
  <si>
    <t>EnglishCLUB</t>
  </si>
  <si>
    <t>https://www.englishclub.com/</t>
  </si>
  <si>
    <t xml:space="preserve">This website is divided into Englishclub Learners and Englishclub Teachers. The former provides grammar, vocabulary, pronunciation, listening, speaking, reading and writing lessons along with games, quizzes, forums, videos, songs, jokes, English exams and articles. The latter provides TEFL forums, training, and articles and ESL worksheets, handouts and activities. Perhaps one disadvantage is the lack of visual aids, as most of the content is presented with texts and audios. </t>
  </si>
  <si>
    <t>It offers the opportunity to engage in interactive and real-life tasks. Besides, EnglishClub provides eBooks for learners, games for learners, resources for teachers and even it offers the option to create and personalize a page called “MyEnglishClub” which facilitates interaction and materials storage.</t>
  </si>
  <si>
    <t>Dictionary.com</t>
  </si>
  <si>
    <t>https://www.dictionary.com/</t>
  </si>
  <si>
    <t xml:space="preserve">It is an online source for English definitions, synonyms, word origins, audio pronunciations, example sentences, slang phrases, idioms, word games, legal and medical terms. </t>
  </si>
  <si>
    <t xml:space="preserve">It offers the opportunity to subscribe to the “Word of the Day” which allows learners to expand their vocabulary by receiving in their emails each day a new word with its definition, audio pronunciation, origin and examples according to their level. </t>
  </si>
  <si>
    <t>Esl Bussines</t>
  </si>
  <si>
    <t>http://www.eslbusinessnews.com/</t>
  </si>
  <si>
    <t>A web to fing podcast related bussines languages</t>
  </si>
  <si>
    <t>Because is focused on bussinnes language and environment</t>
  </si>
  <si>
    <t>Film English</t>
  </si>
  <si>
    <t>http://film-english.com/</t>
  </si>
  <si>
    <t>Site promotes the innovative and creative use of film in language learning. All of the lesson plans revolve around the use of video and film to teach English</t>
  </si>
  <si>
    <t>Because is focused on creativity and innovation</t>
  </si>
  <si>
    <t>Teacher and students</t>
  </si>
  <si>
    <t>Grammar</t>
  </si>
  <si>
    <t>Quick and dirty tips, do things better</t>
  </si>
  <si>
    <t>https://www.quickanddirtytips.com/grammar-girl</t>
  </si>
  <si>
    <t>Grammar Girl provides short, friendly tips to improve your writing. Whether English is your first language or your second language, these grammar, punctuation, style, and business tips will make you a better and more successful writer.</t>
  </si>
  <si>
    <t>Because is focused on grammar tips, most of difficult aspect from englih grammar</t>
  </si>
  <si>
    <t>om personal Multimedia English</t>
  </si>
  <si>
    <t>http://www.ompersonal.com.ar</t>
  </si>
  <si>
    <t xml:space="preserve">This website offers 16 different and complete English courses for all levels (Beginners, intermediate, upper intermediate and advance). Besides, it provides courses for business, international exams, speaking, pronunciation, English for deaf people, among others. </t>
  </si>
  <si>
    <t>The courses propose activities to develop all the skills and provide feedback for most of the activities. It is a good way to scaffold learning as the courses and activities are organized by levels of difficulty.</t>
  </si>
  <si>
    <t>Reading comprehension</t>
  </si>
  <si>
    <t>English Reading Comprehension (App)</t>
  </si>
  <si>
    <t>https://play.google.com/store/apps/details?id=com.education.english_reading</t>
  </si>
  <si>
    <t>Android based app with a straightforward name which provides a variety of lessons and multiple selection questions, preparing the earner for reading cmprehension or standardrized tests.</t>
  </si>
  <si>
    <t>Free to use app, great interactiveness. It may be limited or not work for Iphone users, as there is no equivalent app. Requires minimal to no modeling. It can help learners get used to reading tests. It is free to use, but it may contain ads.</t>
  </si>
  <si>
    <t xml:space="preserve">Cambridge assessment English </t>
  </si>
  <si>
    <t>https://www.cambridgeenglish.org/learning-english/activities-for-learners/b2r002-being-an-adult</t>
  </si>
  <si>
    <t xml:space="preserve">This page has lots of free online activities to help
teenagers and adults practise their English. The can choose the skill you want to practise and the level. </t>
  </si>
  <si>
    <t xml:space="preserve">Listening and writing </t>
  </si>
  <si>
    <t>Listen and write</t>
  </si>
  <si>
    <t>https://www.listen-and-write.com/</t>
  </si>
  <si>
    <t>Basically Listen and Write allow students to hear the
language and then asks they to fill in the words by typing
them. It is a helpful site. It will test you</t>
  </si>
  <si>
    <t xml:space="preserve">Vocabulary, pronunciation,
listening, reading. </t>
  </si>
  <si>
    <t>Many things</t>
  </si>
  <si>
    <t xml:space="preserve">This page offers quizzes, word games, word puzzles, proverbs, slang expressions, anagrams, a random- sentence generator and other computer assisted
language learning activities.
</t>
  </si>
  <si>
    <t xml:space="preserve">This page has  lots of free online activities to help teenagers and adults practise their English. The can choose the skill you want to practise and the level. </t>
  </si>
  <si>
    <t>Basically Listen and Write allow students to hear the language and then asks they to fill in the words by typing them. It is a helpful site. It will test you.</t>
  </si>
  <si>
    <t xml:space="preserve"> Vocabulary, pronunciation, listening,  reading.</t>
  </si>
  <si>
    <t>This page offers quizzes, word games, word puzzles, proverbs, slang expressions, anagrams, a random-sentence generator and other computer assisted language learning activities.</t>
  </si>
  <si>
    <t>OM English</t>
  </si>
  <si>
    <t>http://www.ompersonal.com.ar/omgrammar/indicetematico.htm</t>
  </si>
  <si>
    <t xml:space="preserve">this page allows learners to learn through different grammar exercises, integrating the 4 language skills and also the pronunciation of some words and/or expressions </t>
  </si>
  <si>
    <t>in order to improve the language skills and especially to learn new vocabulary</t>
  </si>
  <si>
    <t>Grammar, vocabulary, pronunciation, speaking, reading and writing</t>
  </si>
  <si>
    <t>inglés sila</t>
  </si>
  <si>
    <t>https://www.aprendeinglessila.com/</t>
  </si>
  <si>
    <t xml:space="preserve">This page allows learners to learn different English expressions, vocabulary, grammar, and reading and writing skills through different PDF files and infographies </t>
  </si>
  <si>
    <t xml:space="preserve">Because this webpage is really catchy and provides many updated information about english expressions and it is very dynamic </t>
  </si>
  <si>
    <t>Grammar, vocabulary, reading and writing</t>
  </si>
  <si>
    <t>Curso de inglés</t>
  </si>
  <si>
    <t>http://www.curso-de-ingles.de/gramatica/contenido/ingles_espanol_contenido.htm</t>
  </si>
  <si>
    <t xml:space="preserve">This page is helpful if you want to learn English through L1 translation, it also works if you want to learn Italian, French, and/or German </t>
  </si>
  <si>
    <t>because it is very structured and allows the learning of many languages at the same time for free</t>
  </si>
  <si>
    <t>vocabulary, pronunciation, grammar, and culture.</t>
  </si>
  <si>
    <t>Mango</t>
  </si>
  <si>
    <t>https://mangolanguages.com/index.html</t>
  </si>
  <si>
    <t>It is a resource of online language learning, it includes over 70 world languages, including English.</t>
  </si>
  <si>
    <t>Mango Languages provides a self-paced learning program that teaches languages through dialogue using the four key components: vocabulary, pronunciation, grammar, and culture. Learners use it for improving proficiency in another language. Mango empowers learners to comprehend, construct, and create conversations and strengthens everyday communication.</t>
  </si>
  <si>
    <t>Learners</t>
  </si>
  <si>
    <t>Reading, writing, listening, speaking and vocabulary building.</t>
  </si>
  <si>
    <t>LingQ</t>
  </si>
  <si>
    <t>https://www.lingq.com/es/</t>
  </si>
  <si>
    <t>It is a language learning that provides a wealth of audio and written content. LingQ calls itself “an online language learning community”.</t>
  </si>
  <si>
    <t>LingQ helps to improve the next skills: Reading, writing, listening, speaking and vocabulary building. It has a huge variety of courses available and variety of elements like the possibility of owning an avatar and earn virtual coins to buy items for it. So while learning, the learner can have fun.</t>
  </si>
  <si>
    <t>ReadWriteThink</t>
  </si>
  <si>
    <t>http://www.readwritethink.org/</t>
  </si>
  <si>
    <t xml:space="preserve">It is a learning site which provides a great variety of activities to improve English. It includes interdisciplinar tasks, where students reflect and learn about current topics, or topics from different subjects. It provides interactive activities, lesson plans, printouts, videos, etc.  </t>
  </si>
  <si>
    <t>It's an interesting material, with a variety of sources for different levels and population. Although it's been designed for educators, it can be used for any learner. Every activity provides a description of the corresponding overview. Additionally, it promotes critical thinking and problem solving, as well as the other communicative skills.</t>
  </si>
  <si>
    <t>It is more designed for educators and parents, but learners can also use it</t>
  </si>
  <si>
    <t>Reading, grammar, vocabulary</t>
  </si>
  <si>
    <t>Mad Libs</t>
  </si>
  <si>
    <t>http://www.madlibs.com</t>
  </si>
  <si>
    <t>It is a different reading platform, where learners can have interactive lessons, games and activities that involve reading, parts of speech and vocabulary in a fun way. It reinforces in all its texts vocabulary and the recognition of different parts of speech.</t>
  </si>
  <si>
    <t>It's adifferent way to work with the reading skill. Vocabulary is enriched through fun stories, so learners feel in a different kinds of book.</t>
  </si>
  <si>
    <t>Daily Wordreference</t>
  </si>
  <si>
    <t>https://daily.wordreference.com</t>
  </si>
  <si>
    <t>A branch from the well known dictionary Wordreference, where learners can get rich information related to the word of the day. It is possible to see the level the word belongs to, as well as listening to it, seeing information about its origins, culture related to the word, word used in pop songs, example sentences.</t>
  </si>
  <si>
    <t>It's an enriching source for building vocabulary and using it in context. Culture is the most interesting part, since the site provides the root of the word, examples, origins, even how it's used in songs.</t>
  </si>
  <si>
    <t>Engoo</t>
  </si>
  <si>
    <t>https://app.engoo.com/materials/en</t>
  </si>
  <si>
    <t>In this website you can find different lessons and materials to learn English for self-study or to teach English and your students to explore autonomously the activities proposed here.</t>
  </si>
  <si>
    <t>By using this website you can improve your language skills or enrich your teaching practice while using a series of learning resources that take you from different levels from beginner to advanced.</t>
  </si>
  <si>
    <t>Reading, writing, grammar, vocabulary, websites for language learners, games and online dictionaries.</t>
  </si>
  <si>
    <t>FIS</t>
  </si>
  <si>
    <t>http://esl.fis.edu/learners/index.htm</t>
  </si>
  <si>
    <t>A website containing a series of activities where English learners can find different kind of activities based on language instruction in order to improve the language skills.</t>
  </si>
  <si>
    <t>Learners can find amusing and effective activities to improve their language performance, while teachers can take advantage of information and advice given for language teaching.</t>
  </si>
  <si>
    <t>Lesson plans, business English, grammar, idioms, slangs, phrasal verbs, reading, TOEFL, vocabulary and useful expressions.</t>
  </si>
  <si>
    <t>ESL partyland</t>
  </si>
  <si>
    <t>http://eslpartytown.com/quiz-center/quiz.html</t>
  </si>
  <si>
    <t>A complete website where both teachers and learners can access different learning and teaching lessons through English language activities and quizzes.</t>
  </si>
  <si>
    <t>There are very organized learning choices that can be explored from different topics and resources. The diverse lesson plans offer teachers a lot of opportunities to enrich their teaching practices by means of creative strategies that integrate all the language skills.</t>
  </si>
  <si>
    <t>Content and language integrated learning</t>
  </si>
  <si>
    <t>Khan Academy</t>
  </si>
  <si>
    <t>https://www.khanacademy.org</t>
  </si>
  <si>
    <t>It is a digital classroom where students can learn different contents, teachers can gather ideas for designing their own classes and parents can practice lessons with their kids.</t>
  </si>
  <si>
    <t>It is a good choice to learn contents (math, art history, chemistry) through videos in a friendly way and allows to practice and evaluate student’s progress.</t>
  </si>
  <si>
    <t>Listening and speaking</t>
  </si>
  <si>
    <t>BBC</t>
  </si>
  <si>
    <t>https://www.bbc.com/</t>
  </si>
  <si>
    <t xml:space="preserve">It offers videos and content that help to learn English, ELT tips for teachers, vocabulary from the most recent BBC news reports, exam Skills - top tips for studying and preparing for an exam. </t>
  </si>
  <si>
    <t>Let's talk</t>
  </si>
  <si>
    <t>http://www.letstalkpodcast.com/</t>
  </si>
  <si>
    <t>It is a convenient way to learn English that combines audio and Video lessons. It makes learning easier by taking advantage of modern pedagogical principles and the latest web technologies.</t>
  </si>
  <si>
    <t>Listening and reading</t>
  </si>
  <si>
    <t>TEDed</t>
  </si>
  <si>
    <t>It is an extension of TED’s mission of spreading great ideas. It supports learning — from producing a growing library of original animated videos , to providing an international platform for teachers to create their own interactive lessons.</t>
  </si>
  <si>
    <t>Kidsblog</t>
  </si>
  <si>
    <t>https://kidblog.org/home/</t>
  </si>
  <si>
    <t>This site was designed specifically for elementary and middle school teachers who want to provide each of their students with their own, unique blog. Kidblog’s simple, powerful tools allow students to publish posts and participate in discussions within a secure classroom blogging community. Teachers maintain complete control over student blogs.</t>
  </si>
  <si>
    <t>This helps the students to practice their writing skills and record their own experiences through journal writing.  This also serves as evidence of their progress and learning.  Blogging helps them to collaborate and reflect on their own writing and eperiences.</t>
  </si>
  <si>
    <t>writing, reading, collaborating</t>
  </si>
  <si>
    <t>Linoit</t>
  </si>
  <si>
    <t>https://en.linoit.com/</t>
  </si>
  <si>
    <t>Linoit is a great service that provides its registered users with virtual “stickies” that can be placed on a canvas or bulletin board area. Both lino users and non-registered guests can post stickies on the canvas. The great thing about linoit is that you can use it at three levels: public, limited access and private.</t>
  </si>
  <si>
    <t>This tool helps learners to share their ideas and remind themselves on the activities and tasks they need to accomplish.  This serves as their record of their activties and accomplishments.  It also helps the students to be more organize and systematic by outlining the tasks and activities they need to accompalish and complete.</t>
  </si>
  <si>
    <t>speaking, collaborating, writing, reading</t>
  </si>
  <si>
    <t>Voice Thread</t>
  </si>
  <si>
    <t>https://voicethread.com/</t>
  </si>
  <si>
    <t>VoiceThread is a collaborative, multimedia slideshow that allows students to comment on images, documents, and video through text, video, and audio files. Teachers can set up groups and classes as well as moderate comments, embed to blogs, and export to audio files.   It is an easy way to differentiate instruction while providing engaging choices to “show” learning, engage in conversation, and think openly and critically about content.</t>
  </si>
  <si>
    <t>This tool helps learners to present their own ideas in a more creative way.  This can belp build their confidence and be more reflective on their communication skills.  They can exchange feedback as well for improvement of their own pronunciation and how to organize their thoughts in expressing their ideas.</t>
  </si>
  <si>
    <t>Reading, writing, grammar</t>
  </si>
  <si>
    <t>Baamboozle</t>
  </si>
  <si>
    <t>https://www.baamboozle.com</t>
  </si>
  <si>
    <t>This site allows students to play in teams for discovering the correct answers to questions about different topics.  It offers the opportunity for teachers to engange students in a funny way to learn and win.  From young elementary students to advanced adults alike.</t>
  </si>
  <si>
    <t>This site is highly engaging for students for any age. It is easy to access, it does not require logging in.  It just need a projector, smart board or monitor to play in the classroom.  Students can learn in contexto and they will love it.</t>
  </si>
  <si>
    <t>Reading, writing, listening, speaking and vocabulary</t>
  </si>
  <si>
    <t>Hello-world</t>
  </si>
  <si>
    <t>http://www.hello-world.com/languages.php/?language=English&amp;translate=English</t>
  </si>
  <si>
    <t>It is site where learners can find a bunch of activities for beginning English language learners. There are games, songs, conversations, spelling activities, puzzles. These activities are designed especially for children and the way children learn.</t>
  </si>
  <si>
    <t>This learning tool can help teachers to reinforce topics or just step back and let students explore. Hello-world is very attractive for Young learners so they can make their own discoveries with enthusiasm.</t>
  </si>
  <si>
    <t>https://www.pixton.com/my-comics/posted</t>
  </si>
  <si>
    <t>Pixton is a cartoon creation tool that students can use to create awesome comics. It is free and easy to use. Students can create their own dialogues and stories using a great variety of graphic resources so they can improve their writting skills in a fun way.</t>
  </si>
  <si>
    <t>This tool is very easy to use and does not require any artistic skills to work on it.  Besides the free individual accounts, Pixton offers a service designed specifically for schools called Pixton for Schools which is not free. This service enables teachers to create private rooms for their students in which they can collaboratively create and share their comics.</t>
  </si>
  <si>
    <t>Premier English</t>
  </si>
  <si>
    <t>https://premierskillsenglish.britishcouncil.org</t>
  </si>
  <si>
    <t>Website hosted and fed by the British council where International players tell their experience learning English in the Premier League. It focuses on language and vocabulary used regarding soccer.</t>
  </si>
  <si>
    <t>Free to use Website, great interactiveness. Decent amount of content and exercises It may be limited by specialized context. Requires minimal to no modeling. It can help learners get used to various skills. It is free to use, but it may contain ads.</t>
  </si>
  <si>
    <t>Reading/ Vocabulary</t>
  </si>
  <si>
    <t>woodward English</t>
  </si>
  <si>
    <t>https://www.vocabulary.cl/Lists.htm</t>
  </si>
  <si>
    <t>This website organizes the words according to the level and topic. It also provides a variety of videos and games to illustrate the words. It is a friendly-user website that does not require to sign up.</t>
  </si>
  <si>
    <t>This webtool is helpful for teachers and students because it scaffolds vocabulary in an engaging way, so students can enhance their vocabulary.</t>
  </si>
  <si>
    <t>Vocabulary and pronunciation</t>
  </si>
  <si>
    <t>Power thesaurus</t>
  </si>
  <si>
    <t>https://www.powerthesaurus.org/</t>
  </si>
  <si>
    <t>It is an online thesaurus which provides interactive lexicon.</t>
  </si>
  <si>
    <t>This site allows students and teachers to increase vocabulary and to learn how words associate. Once a word is typed, it shows synonyms, antonyms, definitions, examples and part of speech (adjectives, nouns, expressions, verbs, idioms and phrasal verbs). It is also possible to hear how each word is pronounced.</t>
  </si>
  <si>
    <t>Grammar, vocabulary, pronunciation, listening, reading and writing</t>
  </si>
  <si>
    <t>MES Games</t>
  </si>
  <si>
    <t>https://www.mes-games.com/</t>
  </si>
  <si>
    <t>It is a very interactive website which proposes a lot of different, engaging and interesting games and activities (online ESL games, grammar games, question and answer activities, vocabulary, spelling, reading, writing, listening and grammar tasks) It has 14 activities per vocabulary unit.</t>
  </si>
  <si>
    <t>It is appropriate to reinforce and apply certain topics inside or outside the classroom. This site provides lots of input for the same topic (Learn and Review, Vocabulary, Spelling, Questions and Grammar games) and all the games and activities provide feedback. Finally, the proposed tasks match different learning styles.</t>
  </si>
  <si>
    <t>Test maker</t>
  </si>
  <si>
    <t>Classmarker</t>
  </si>
  <si>
    <t>https://www.classmarker.com/</t>
  </si>
  <si>
    <t>This website has several possibilities to create any kind of test. Although it has a membership price for its use, it has a free version, that it's useful</t>
  </si>
  <si>
    <t>You can create any kind of tests, with all types of resources. You can randomize the questions if needed. It saes time when it comes to checking.</t>
  </si>
  <si>
    <t>Speakig, pronunciation</t>
  </si>
  <si>
    <t>Vocaroo</t>
  </si>
  <si>
    <t>https://vocaroo.com/</t>
  </si>
  <si>
    <t>Simple, yet practical voice recording website. Easy to use, and it uses low bandwith.</t>
  </si>
  <si>
    <t>Free to use website, basic interactiveness. Requires minimal to no modeling. Alternative to complicated voice recording apps. It is free to use, but it may contain ads.</t>
  </si>
  <si>
    <t>Accent Coach</t>
  </si>
  <si>
    <t>https://www.englishaccentcoach.com/</t>
  </si>
  <si>
    <t>This is intended for students dealing with IPA alphabet and studying phonetics. There are free activities which require no login. It focuses on the proper pronunciation (and listening) of vowels and consonants in the English language.</t>
  </si>
  <si>
    <t xml:space="preserve">IELTS LIZ </t>
  </si>
  <si>
    <t>http://ieltsliz.com/</t>
  </si>
  <si>
    <t xml:space="preserve">This is targetted to students that want to prepare for the IELTS exam. it contains many examples, tips, and videos </t>
  </si>
  <si>
    <t xml:space="preserve">free to use, and helps you get a better bandscore </t>
  </si>
  <si>
    <t xml:space="preserve">phrasal verbs </t>
  </si>
  <si>
    <t xml:space="preserve">usingEnglish </t>
  </si>
  <si>
    <t>https://www.usingenglish.com/reference/phrasal-verbs/list.html</t>
  </si>
  <si>
    <t>This page allows leaners to learn phrasal verbs commonly used in natural conversatios</t>
  </si>
  <si>
    <t xml:space="preserve">Learners can learn or get familiar with new phrasal verbs that may be used where they travel to </t>
  </si>
  <si>
    <t xml:space="preserve">pronunciaiton </t>
  </si>
  <si>
    <t xml:space="preserve">BBC Pronunciation tips </t>
  </si>
  <si>
    <t>http://www.bbc.co.uk/worldservice/learningenglish/grammar/pron/quiz/quiz2/</t>
  </si>
  <si>
    <t>This page can be used to learn IPA. It may not be very interactive nut it might help learner get familiar with English sounds</t>
  </si>
  <si>
    <t xml:space="preserve">Learners can get familiar with different sounds, especially spanish speakers as  spanish language has only 5 vowels but in Enlgish there ar emany vowels- </t>
  </si>
  <si>
    <t>Speaking, Pronunciation</t>
  </si>
  <si>
    <t>Intro to letters (Apple app)</t>
  </si>
  <si>
    <t>https://itunes.apple.com/us/app/intro-to-letters-by-montessorium/id387232375?mt=8</t>
  </si>
  <si>
    <t>Appropriate for ESL children, this application runs through all the letters of the English alphabet, introducing them to the structure and pronunciation through tracing, audio, digital flashcards, and phonogram puzzles.</t>
  </si>
  <si>
    <t xml:space="preserve">Free to use app. Fosters Pronunciation in young learners. Visually attractive. Friendly user. Appropriate to use anywhere to ptractice. </t>
  </si>
  <si>
    <t>LearnEnglsih Sounds Right (Apple app)</t>
  </si>
  <si>
    <t>https://itunes.apple.com/us/app/sounds-right/id387588128?mt=8</t>
  </si>
  <si>
    <t>It’s a simple chart with great big resonance; when learning British English, refer to Sounds Right for proper pronunciation of vowels and diphthongs, with the former listed by mouth shape.</t>
  </si>
  <si>
    <t>Writing, Grammar</t>
  </si>
  <si>
    <t>Sentence Builder (Apple app)</t>
  </si>
  <si>
    <t>https://itunes.apple.com/us/app/sentencebuilder-for-ipad/id364197515?mt=8</t>
  </si>
  <si>
    <t xml:space="preserve">Free to use app. Fosters Writing in young learners. Visually attractive. Friendly user. Appropriate to use anywhere to ptractice. </t>
  </si>
  <si>
    <t>Speech Tutor (Apple app)</t>
  </si>
  <si>
    <t>https://itunes.apple.com/us/app/speech-tutor/id424752543?mt=8</t>
  </si>
  <si>
    <t>iPad-enabled ESL adults who need to work on their (American) accent or require a refresher in pronouncing specific letters and phonemes might want to consider this incredibly detailed app, which features animations of the sides and fronts of mouths illustrating proper tongue and lip formations.</t>
  </si>
  <si>
    <t>Hello - Hello (Apple app)</t>
  </si>
  <si>
    <t>https://itunes.apple.com/us/app/hello-hello-english/id387137277?mt=8</t>
  </si>
  <si>
    <t>This joint effort between developers Hello-Hello and The American Council on the Teaching of Foreign Languages helps users with their conversational English, providing lessons culled from real-life scenarios, flash cards, note-taking exercises, and more. The app itself is free, but they charge $1.99 per course, or $14.99 for all 30.</t>
  </si>
  <si>
    <t>Reading, Writing</t>
  </si>
  <si>
    <t>Wordnook (Apple app)</t>
  </si>
  <si>
    <t>https://itunes.apple.com/us/app/wordbook-xl-english-dictionary/id364030280?mt=8</t>
  </si>
  <si>
    <t>One of the most detailed dictionaries and thesauri available through the iTunes store partners all of its entries with audio, etymologies, synonyms and antonyms, anagrams, and the ability to bookmark for future reference.</t>
  </si>
  <si>
    <t>Adeventures for Kids (Apple app)</t>
  </si>
  <si>
    <t>https://itunes.apple.com/us/app/adeventures-for-kids/id364030280?mt=8</t>
  </si>
  <si>
    <t>Suitable for children just picking up English as a primary or secondary language, these gentle story-based games nurture vocabulary skills through repetition.</t>
  </si>
  <si>
    <t xml:space="preserve">Free to use app. Fosters Pronunciation in kids. Visually attractive. Friendly user. Appropriate to use anywhere to ptractice. </t>
  </si>
  <si>
    <t>Fotobable</t>
  </si>
  <si>
    <t>http://www.fotobabble.com</t>
  </si>
  <si>
    <t>Tag and voice-annotate images and photos from Facebook, personal collection, or website. Can be shared via Facebook, Twitter, MySpace, or email. Accessed via web browser or iPhone app.</t>
  </si>
  <si>
    <t>This tool is engaging and simple to use. I like the fact that it's linked and synced between devices as well. Fotobabble allows students an extension to their learning as well as a way to easily share their finished products via a link so they can easily gather feedback from their classmates.</t>
  </si>
  <si>
    <t>https://vocaroo.com</t>
  </si>
  <si>
    <t>Vocaroo is a simple web-based learning tool for recording audio in a web browser. Users can record using a traditional buttons or upload (Most common audio formats supported (mp3, ogg, flac, wav, wma, amr, m4a, aiff, aif, aac, mp2, gsm, 3ga, au and ra).</t>
  </si>
  <si>
    <t>Vocaroo is an excellent tool for teachers and learners to create simple and quick audio recordings. If recording longer than 2-3 minutes I would probably record using another application like Audacity or Adobe Audition that is not dependent on a internet connection.</t>
  </si>
  <si>
    <t>Variety of resources</t>
  </si>
  <si>
    <t>Help for students learning English</t>
  </si>
  <si>
    <t>https://www.usingenglish.com/esl/students/</t>
  </si>
  <si>
    <t>It is a website for English learners. It provides quizzes of different topics and exercises to practice grammar.</t>
  </si>
  <si>
    <t>It has additional type of quizzes and reading comprehension articles. Its use is really varied</t>
  </si>
  <si>
    <t>Grammar, vocabulary and other</t>
  </si>
  <si>
    <t>Activities for ESL students</t>
  </si>
  <si>
    <t>http://a4esl.org/</t>
  </si>
  <si>
    <t>It is a varied website. Students can find different resources about grammar and vocabulary among others</t>
  </si>
  <si>
    <t>It has quizzes, links and test to use with your students on different topics.</t>
  </si>
  <si>
    <t>Grammar resources</t>
  </si>
  <si>
    <t>iSLCollective</t>
  </si>
  <si>
    <t>https://en.islcollective.com/</t>
  </si>
  <si>
    <t xml:space="preserve">This website offerst infinite activities, worksheets and presentations for most grammar topics. </t>
  </si>
  <si>
    <t>If you need to find a worksheet that is pretty much ready, you can download it. You must register to have acces to all of them</t>
  </si>
  <si>
    <t>Questionnaires  maker</t>
  </si>
  <si>
    <t>quizbean</t>
  </si>
  <si>
    <t>https://quizbean.com/home</t>
  </si>
  <si>
    <t xml:space="preserve">It is a free resource to create questionnaires with photos. </t>
  </si>
  <si>
    <t>Because it permits self-evaluation for the students and it offers a report with results.</t>
  </si>
  <si>
    <t>quizmeonline</t>
  </si>
  <si>
    <t>http://www.quizmeonline.net/online-quizzes</t>
  </si>
  <si>
    <t xml:space="preserve">It is a social networking to create and share quizzes, notes, classes and more. </t>
  </si>
  <si>
    <t xml:space="preserve">Because it allows creation of different elements and share it with other students and teachers. It refers it helps student in reaching their educational goals. </t>
  </si>
  <si>
    <t xml:space="preserve"> Students and teachers</t>
  </si>
  <si>
    <t>Examtime</t>
  </si>
  <si>
    <t>https://examtimerecursos.softonic.com/aplicaciones-web</t>
  </si>
  <si>
    <t xml:space="preserve">ExamTime has several online study tools to create, discover and share learning resources. </t>
  </si>
  <si>
    <t>Because it offers different options to create resources like Maps, Tabs, Notes and Tests and besides it, it promises to be simple and attractive.</t>
  </si>
  <si>
    <t>Eng-Varta</t>
  </si>
  <si>
    <t>https://engvarta.com/</t>
  </si>
  <si>
    <t xml:space="preserve">It is an application that allows us to practice English with experts. It is anonymous. You can listen call recorders and complete assignments.
</t>
  </si>
  <si>
    <t xml:space="preserve">Because it offers the option to improve your writing and speaking skills by talking with people that are expert in the language English. </t>
  </si>
  <si>
    <t>Teachers, students, parents</t>
  </si>
  <si>
    <t>Colorín Colorado</t>
  </si>
  <si>
    <t>http://www.colorincolorado.org/ell-basics/ell-resources-grade</t>
  </si>
  <si>
    <t>It is a web page that gives you some tools and useful information, activities and resources since Pre-K to High school. This site also provides advices about teaching and suitability of the activities according to the ages.</t>
  </si>
  <si>
    <t>This is a colorful page that gives you some advices about teaching according to the stages of developmet, it also provides you some articles about education that can be usuful for teacher´s practice.</t>
  </si>
  <si>
    <t>Vocabulary learning</t>
  </si>
  <si>
    <t>Pictolang</t>
  </si>
  <si>
    <t>http://www.pictolang.com/picture-match.php?langID=15&amp;catID=2</t>
  </si>
  <si>
    <t>It is a web pages that contains visual word trainer games. You can choose the topic and play visual word trainer, picture match game, word match game, Analyst game. It tests your language and cultural skills.</t>
  </si>
  <si>
    <t>Because it allows students to practice vocabulary by playing, It shows you some landmarks that are even better for students to improve their cultural knowledge. It is fun and the activities test your visual intelligence.</t>
  </si>
  <si>
    <t>Super Simple Songs</t>
  </si>
  <si>
    <t>https://supersimple.com/super-simple-songs/</t>
  </si>
  <si>
    <t>It's a collection of original kids songs and classic nursery rhymes made simple. It combines animation  and music. There also you can find games, worksheets, crafts and activities.</t>
  </si>
  <si>
    <t>It's a different tool to practice the listening skill through simple songs. Although it's designed foryoung learners, I'm pretty sure any learner can have fun just checking the simple songs they have there.</t>
  </si>
  <si>
    <t>Young learners and teachers</t>
  </si>
  <si>
    <t>One Stop English</t>
  </si>
  <si>
    <t>http://www.onestopenglish.com/</t>
  </si>
  <si>
    <t xml:space="preserve">It's a resource site that provides multiple material for all type of learners to improve all English competences. Even, you can find activities for specific professional English and Exams. </t>
  </si>
  <si>
    <t>It's a pretty complete source to get all type of material and input for practicing and improving the English skills. It's not for free, but it gives a 30-days trial to explore it.</t>
  </si>
  <si>
    <t>Teachers and learners</t>
  </si>
  <si>
    <t>Meme Generator</t>
  </si>
  <si>
    <t>https://imgflip.com/memegenerator</t>
  </si>
  <si>
    <t>It's a source to create quick memes. It has a bank of common images to generate memes or you can dowload yours. It's a flexible tool that can be use for teaching-learning purposes</t>
  </si>
  <si>
    <t>Memes are a trendy topic nowadays and it can constitute a simple tool where students do simple writing to have fun and put into practice vocabulary and simple structures. With it students can design creative works including posters, banners, advertisements, etc.</t>
  </si>
  <si>
    <t>Reading, writing, speaking and Listening</t>
  </si>
  <si>
    <t>Open Learning initiatives</t>
  </si>
  <si>
    <t>https://oli.cmu.edu/</t>
  </si>
  <si>
    <t>The OLI American English Dialect course from Carnegie Mellon supplies the necessary reinforcement of dialectical structure, audio, production technique and phonetic representation for each sound</t>
  </si>
  <si>
    <t>Because</t>
  </si>
  <si>
    <t>Annenberg Learner</t>
  </si>
  <si>
    <t>www.learner.org</t>
  </si>
  <si>
    <t xml:space="preserve"> Funding and distributing multimedia resources for teachers (K-12 and college levels) to teach their subjects and to stay up-to-date in their fields. </t>
  </si>
  <si>
    <t>Because the intention is to keep up to date in teaching topics</t>
  </si>
  <si>
    <t>Listening, speaking and pronuntiation</t>
  </si>
  <si>
    <t>Better at English - Free English conversation lessons podcast</t>
  </si>
  <si>
    <t>http://feeds.feedburner.com/BetterAtEnglish</t>
  </si>
  <si>
    <t>Focuses on conversational English, with an emphasis on idioms and slang</t>
  </si>
  <si>
    <t>Because is focused on listening that is one of the most difficult skill to improve with students and this podcast provide several resources to work in identify sounds</t>
  </si>
  <si>
    <t>ESL Pod</t>
  </si>
  <si>
    <t>https://www.eslpod.com/</t>
  </si>
  <si>
    <t>A very well liked collection of ESL lessons. Over 100 episodes in the collection</t>
  </si>
  <si>
    <t>Easy and short  audios that facilitate the listening comprehension process</t>
  </si>
  <si>
    <t>Itunnes podcasts</t>
  </si>
  <si>
    <t>https://itunes.apple.com/mx/podcast/clases-de-inglés-gratis/id1018444829</t>
  </si>
  <si>
    <t>Focuses on conversational English, with an emphasis on idioms</t>
  </si>
  <si>
    <t>Useful for begginers</t>
  </si>
  <si>
    <t>Grammar, vocabulary, listening, reading and writing</t>
  </si>
  <si>
    <t>Flo-Joe</t>
  </si>
  <si>
    <t>https://www.flo-joe.co.uk/</t>
  </si>
  <si>
    <t>Website that provides materials for Cambridge exam preparation (PET, FCE, CAE, CPE and IELTS)</t>
  </si>
  <si>
    <t xml:space="preserve">Its Practice Tests with feedback and samples of answers (for the writing section) help students who want or need to take any of those international exams improve their language skills. Besides, it offers a lot of materials for instructors or teachers who are preparing their students for those tests. </t>
  </si>
  <si>
    <t>Grammar, Writing, Reading and vocabulary</t>
  </si>
  <si>
    <t>English Grammar Online</t>
  </si>
  <si>
    <t>https://www.ego4u.com/</t>
  </si>
  <si>
    <t>It is a resource that offers a lot of different activities to reinforce most of the grammatical tenses.</t>
  </si>
  <si>
    <t>Although the site is focused on grammar, it proposes many different activities to improve other skills such as writing and reading. For most of the grammar tenses the layout is the same (Explanations of form - Exceptions - Use - Exercises and Tests). That number of tasks represents a lot of meaningful and useful input.</t>
  </si>
  <si>
    <t>Professional development</t>
  </si>
  <si>
    <t>ELTjam Academy</t>
  </si>
  <si>
    <t>https://eltjam.academy/</t>
  </si>
  <si>
    <t>Platform that offers ELT online courses. (some of them are free and for some of them people only pay for the certificate)</t>
  </si>
  <si>
    <t>Because it is an excellent tool for professional development. The Academy has partnered with Cambridge English and Day ELT to offer ELT courses such as "Online Games in ELT", "Introduction to Digital Pedagogy", "ELT in the Digital Age", among others. The platform of the courses is totally user-friendly.</t>
  </si>
  <si>
    <t>Grammar, vocabulary, lessons, pronunciation, and culture.</t>
  </si>
  <si>
    <t>LEO network (Learn English Online)</t>
  </si>
  <si>
    <t>https://www.learnenglish.de/</t>
  </si>
  <si>
    <t>This website offers different resources to learn EFL or ESL like English lessons or free games and tests.</t>
  </si>
  <si>
    <t>The advantages of using LEO network are the amount of activities to help learners acquire knowledge on English both as a foreign language or as a second language. Most of the exercises include writing and pronunciation practice which can be used also by teachers to support their lessons inside or outside the classroom.</t>
  </si>
  <si>
    <t>Pronunciation and English accents</t>
  </si>
  <si>
    <t>Fonetiks.org</t>
  </si>
  <si>
    <t>http://www.fonetiks.org/</t>
  </si>
  <si>
    <t>Fonetiks.org focuses on teaching pronunciation emphasizing on phonetics.</t>
  </si>
  <si>
    <t>Use this website is really useful if you want to train listening to different English accents from native English speakers; Fonetiks.org also offers different online dictionaries where learners can access phonetics activities.</t>
  </si>
  <si>
    <t>Vocaulary in context</t>
  </si>
  <si>
    <t>Merriam-Webster</t>
  </si>
  <si>
    <t>https://www.merriam-webster.com/</t>
  </si>
  <si>
    <t>The website Merriam-Webster focuses mainly on teaching vocabulary by means of word games. There is also an app for smartphones where learners can access the same activities to continue their language learning.</t>
  </si>
  <si>
    <t>Using this website offers several benefits since new vocabulary is presented in context every day in written examples, so leaners can analyze the different meaning and uses of thousands of English words.</t>
  </si>
  <si>
    <t xml:space="preserve">listening </t>
  </si>
  <si>
    <t>Gifts of stories</t>
  </si>
  <si>
    <t>http://www.aaronshep.com/storytelling/GOS.html</t>
  </si>
  <si>
    <t xml:space="preserve">storytelling adaptations from Aaron Shepard, that also offers picture dictionaries to help young readers engage in watching and listening to a story </t>
  </si>
  <si>
    <t>There are a variety of stories according to the english proficiency level, genre that enhances reading fluency and speaking confidence</t>
  </si>
  <si>
    <t>listening /s peaking</t>
  </si>
  <si>
    <t>Elllo.org</t>
  </si>
  <si>
    <t>http://www.elllo.org/english/beginner-3-high.htm</t>
  </si>
  <si>
    <t>This plattform helps students learn English naturally by listening to over 300 speakers from 100 countries with over 2,500 free video and audio lessons</t>
  </si>
  <si>
    <t>The advantages of this website is that students can learn English with lessons featuring audio and video, a script, interactive quiz and vocabulary activities.</t>
  </si>
  <si>
    <t>listening speaking vocabulary</t>
  </si>
  <si>
    <t>ESL podcasts</t>
  </si>
  <si>
    <t>https://www.podcastsinenglish.com/</t>
  </si>
  <si>
    <t xml:space="preserve">This website offers free podcasts with natural conversation and real English </t>
  </si>
  <si>
    <t>vocabulary activities related to these podcast</t>
  </si>
  <si>
    <t>Pronunciation</t>
  </si>
  <si>
    <t>https://pronuncian.com/</t>
  </si>
  <si>
    <t xml:space="preserve">Website which focuses on pronunciation and American accent. It contains lessons, exercises. </t>
  </si>
  <si>
    <t>Free to use website, basic interactiveness. Requires minimal to no modeling. Good for people who need to model pronunciation and minimal pairs. It is free to use, but it may contain ads. Not suitable for young learners, as it is too technical sometimes.</t>
  </si>
  <si>
    <t>How Jey Say</t>
  </si>
  <si>
    <t>https://howjsay.com/</t>
  </si>
  <si>
    <t>Search engine, it finds a word, and neighboring "words" in the dictionary. One click, and it will read the word aloud.</t>
  </si>
  <si>
    <t xml:space="preserve">Free to use website, basic interactiveness. Requires minimal to no modeling. Good for people who need to model pronunciation and expand vocabulary. It is free to use, but it may contain ads. </t>
  </si>
  <si>
    <t>Forvo</t>
  </si>
  <si>
    <t>https://forvo.com/</t>
  </si>
  <si>
    <t>Search Engine. However, it contains not only English pronunciation, but a bank of multiple languages. Selecting one language also displays useful and common content to take into account.</t>
  </si>
  <si>
    <t xml:space="preserve">Free to use website, basic interactiveness. Requires minimal to no modeling. Good for people who need to model pronunciation, and people who are learning more than one language. It is free to use, but it may contain ads. </t>
  </si>
  <si>
    <t>Assessment</t>
  </si>
  <si>
    <t>ProProfs. Quiz Maker</t>
  </si>
  <si>
    <t>https://www.proprofs.com</t>
  </si>
  <si>
    <t xml:space="preserve">It is a webpage that helps you to design your own quizzes. It has different option to create your questions, multiple choice, fill the gaps, match, etc. You can set the time for each question and at the end of the quiz show you the right answers. </t>
  </si>
  <si>
    <t xml:space="preserve">It gives you the opportunity to add audio and video to your quizzes. You can keep a control and results of the different users that have taken the test. You can add images as answers and notes to your questions or at the end of the test, so you can not only evaluate but to give feedback. Easy to use and it only needs a short registration process. </t>
  </si>
  <si>
    <t>Listening / Grammar</t>
  </si>
  <si>
    <t>Speech Yard</t>
  </si>
  <si>
    <t>https://speechyard.com</t>
  </si>
  <si>
    <t xml:space="preserve">This site offers different exercises based on videos. Vocabulary, collocations, compounds words, etc. you watch a short fragment of a series and identify the target vocabulary or expressions. Also, you have the opportunity to create your own library of new words or favorite exercises. </t>
  </si>
  <si>
    <t xml:space="preserve">As teacher it can be used in the classroom, so students can identify new vocabulary depending on the topic and in real contexts. As students, we can use it to improve out vocabulary, as it deals with native material. </t>
  </si>
  <si>
    <t>Teachers, advanced students.</t>
  </si>
  <si>
    <t>Bank of resources and activities</t>
  </si>
  <si>
    <t>Busy Teacher</t>
  </si>
  <si>
    <t>https://busyteacher.org/</t>
  </si>
  <si>
    <t xml:space="preserve">In this place we can find a lot of ideas for an English class. In addition to this you can register your mail and everyday new interesting information about vocabulary, grammar or just education articles will be delivered to your mail. If you think you are stock in a lesson and don’t know how to teach it, give it a try to this website. </t>
  </si>
  <si>
    <t xml:space="preserve">It has lots of new ideas and worksheet to develop. For teacher it is a good option in order to look for new material. As learners, we can take a look to the different sections and levels and identify which material could be useful for our level. </t>
  </si>
  <si>
    <t>National public radio</t>
  </si>
  <si>
    <t xml:space="preserve">http://www.npr.org/podcasts
</t>
  </si>
  <si>
    <t xml:space="preserve">It is a huge library of National Public Radio (American English) podcasts on a variety of topics.
</t>
  </si>
  <si>
    <t xml:space="preserve"> Teachers can use this site to create their lessons, since
it has podcasts of different topics that can be used to help students to improve their listening skills and learn new words and expressions.
</t>
  </si>
  <si>
    <t>Teachers ans students</t>
  </si>
  <si>
    <t xml:space="preserve">Storynory </t>
  </si>
  <si>
    <t xml:space="preserve">https://www.storynory.com/
</t>
  </si>
  <si>
    <t>FREE audio stories for kids, including fairytales, original stories, myths, poems, music, history and audiobooks all
read beautifully by professional actors</t>
  </si>
  <si>
    <t>Easy audios to create practice lessons and help students to improve their listening skills</t>
  </si>
  <si>
    <t xml:space="preserve"> Grammar and Vocabulary </t>
  </si>
  <si>
    <t xml:space="preserve">Learn American English Online </t>
  </si>
  <si>
    <t>https://learnamericanenglishonline.com/</t>
  </si>
  <si>
    <t>There are seven levels of instruction: blue, red, yellow, green, purple, orange, and violet. Each level has different topics and exercises to practice.</t>
  </si>
  <si>
    <t>This free website help students improve English grammar and vocabulary skills</t>
  </si>
  <si>
    <t>http://www.npr.org/podcasts</t>
  </si>
  <si>
    <t>It is  a huge library of National Public Radio (American English) podcasts on a variety of topics.</t>
  </si>
  <si>
    <t xml:space="preserve"> Teachers can use this site to create their lessons, since it has podcasts of different topics that can be used to  help students to improve their listening skills and learn new words and expressions.</t>
  </si>
  <si>
    <t>Storynory</t>
  </si>
  <si>
    <t>https://www.storynory.com/</t>
  </si>
  <si>
    <t>FREE audio stories for kids, including fairytales, original stories, myths, poems, music, history and audiobooks all read beautifully by professional actors</t>
  </si>
  <si>
    <t>Grammar and Vocabulary</t>
  </si>
  <si>
    <t>Learn American English Online</t>
  </si>
  <si>
    <t>https://learnamericanenglishonline.com</t>
  </si>
  <si>
    <t xml:space="preserve"> There are seven levels of instruction: blue, red,  yellow,  green,  purple, orange, and violet. Each level has different topics and exercises to practice.</t>
  </si>
  <si>
    <t xml:space="preserve">This free website help students improve English grammar and vocabulary skills </t>
  </si>
  <si>
    <t>vocabulary.co.il</t>
  </si>
  <si>
    <t>https://www.vocabulary.co.il/</t>
  </si>
  <si>
    <t>This is a vocabulary website with a lot of flash online word games. The vocabulary games include an online word search, an online crossword puzzle, and hangman online. The vocabulary games are useful to build vocabulary skills in the classroom.</t>
  </si>
  <si>
    <t>Both  teachers and students can use this website to teach and learn new vocabulary, in a enjoyable way.</t>
  </si>
  <si>
    <t>ESL games</t>
  </si>
  <si>
    <t>http://www.eslgamesworld.com/members/games/vocabulary/index.html</t>
  </si>
  <si>
    <t>This site is done for helping teachers by providing fun ESL games for classrooms, PPT game templates, printable board games, interactive games for classrooms, Games for ESL Kids, Grammar Games, Vocabulary Games, Reading Games. It contains a considerable amount of games specially for kids.</t>
  </si>
  <si>
    <t xml:space="preserve">This is a tool for teachers to engage young learners in their learning.   </t>
  </si>
  <si>
    <t>Listening, pronunciation</t>
  </si>
  <si>
    <t>Voscreen</t>
  </si>
  <si>
    <t>https://www.voscreen.com/</t>
  </si>
  <si>
    <t>Voscreen is a free website that helps learners to improve their English language skills (specially listening) on their own through short video clips.</t>
  </si>
  <si>
    <t>It helps learners to improve their English language skills. It can also provide teachers the tools needed to develop their students' language skills in an engaging, interactive and challenging way.</t>
  </si>
  <si>
    <t>Culture learning</t>
  </si>
  <si>
    <t>Fluent U</t>
  </si>
  <si>
    <t>https://www.fluentu.com/blog/english/essential-english-idioms/</t>
  </si>
  <si>
    <t xml:space="preserve">This site shows you more than 100 idioms, with meanings pictures and examples. </t>
  </si>
  <si>
    <t>It helps the student to understand some expressions that reprensent the american culture. The colorful pictures help the students to understand the meaning of the idioms easily.</t>
  </si>
  <si>
    <t>MicroEnglish</t>
  </si>
  <si>
    <t>https://microenglish.net/</t>
  </si>
  <si>
    <t>The website focuses on listening skills with different English accents and pronunciation for B2 speakers</t>
  </si>
  <si>
    <t>It helps improve not only listening skills but also vocabulary and grammar by means of idioms. It is user friendly and it provides free registration</t>
  </si>
  <si>
    <t xml:space="preserve">All skills quizzez </t>
  </si>
  <si>
    <t>https://www.socrative.com/pricing.html</t>
  </si>
  <si>
    <t>This website allows you to create quizzes for different purposes</t>
  </si>
  <si>
    <t xml:space="preserve">It helps you create different ways to assess and get fun with your learners to evaluate different skills </t>
  </si>
  <si>
    <t xml:space="preserve">All skills </t>
  </si>
  <si>
    <t>IELTS buddy</t>
  </si>
  <si>
    <t>https://www.ieltsbuddy.com/</t>
  </si>
  <si>
    <t>This is website where you can find free lessons on writing, speaking, listening and reading, sample tests, techniques to learn the best vocabulary, models essays and graphs, and many excellent tips and strategies to prepare the presentation of IELTS exam (general&amp;academic)</t>
  </si>
  <si>
    <t>It is a useful tool to have a great amount of activities to practice and prepare yourself if you're thinking about presenting the IELTS exam. It provides tips and information to know in deep how the test is designed and what do you require to have a good score.</t>
  </si>
  <si>
    <t>English Central</t>
  </si>
  <si>
    <t>https://www.englishcentral.com/videos?setLanguage=en</t>
  </si>
  <si>
    <t>This is an online resource that enables to practice the listening skill through videos and short movies. It allows the learner to pause the video and listen to it as many times as he/she wants to. There are tons of videos and short videos that the learner can use for free. It is a great tool to enhance the listening skill</t>
  </si>
  <si>
    <t>This is a great online tool to practice the listening skill. Students who love watching videos and movies should use it because they will learn a lot while having fun. There are hundreds of different videos so that the learner can choose the one he/she likes most</t>
  </si>
  <si>
    <t>Lingq</t>
  </si>
  <si>
    <t>This online site has tons of members from different parts of the world with whom the learner can chat and have discussions in the target languages. Additionally, this site has thousands of hours of podcasts, audiobooks, and interviews that can help learners to develop listening skills. Moreover, learners can look for words (meaning) and monitor their learning process of them in real time.</t>
  </si>
  <si>
    <t>Students should use it because it provides many opportunities for practicing the target language with authentic material. In addition, Lingq enables to meet people from different parts of the world to practice through real “chatroom” what you have been learning.</t>
  </si>
  <si>
    <t>Students and Teachers</t>
  </si>
  <si>
    <t>News in Levels</t>
  </si>
  <si>
    <t>https://www.newsinlevels.com/</t>
  </si>
  <si>
    <t>This is an online resource to practice the listening skill. This website takes a news story and then writes about it using varying degrees of difficulty. So level 1 is the easiest-the language is quiet simple and the level 3 is the most difficult. Leaners can also listen to the audio file. It is a useful tool to practice listening skill through news.</t>
  </si>
  <si>
    <t>Leaners should use it because it offers 3 different levels of difficulty: Level 1, Level 2, and Level 3. It presents diverse types of news in order to students read them and then, they can listen to them. There are hundreds of news that can help students to improve their listening skills.</t>
  </si>
  <si>
    <t>YouGlish</t>
  </si>
  <si>
    <t>https://youglish.com/</t>
  </si>
  <si>
    <t>If students want to listen to the pronunciation of a specific word/phrase, students has to type it and then, it is going to appear dozens of Youtube videos in which that word/phrase was pronounced. However, learners does not have to listen to the entire video due to the website presents only a short part of the video.</t>
  </si>
  <si>
    <t>This is a useful online resource for hearing how words are pronounced in phrases or sentences. This website enables to listen to the correct pronunciation of words/phrases that are surrounded by other words</t>
  </si>
  <si>
    <t>Grammar and vocabulary</t>
  </si>
  <si>
    <t>bitgab</t>
  </si>
  <si>
    <t>https://www.bitgab.com/</t>
  </si>
  <si>
    <t xml:space="preserve">It is a social network to learn languages. Learners can access exercises and quizzes, practice conversation with teachers and friends. </t>
  </si>
  <si>
    <t>Because it allows teachers and learners to connect and practice in different ways; doing exercises, video conversations in the browser to answer questions or practice their conversation skills.</t>
  </si>
  <si>
    <t>Grammar, vocabulary, listening and culture</t>
  </si>
  <si>
    <t>Real English</t>
  </si>
  <si>
    <t>https://www.real-english.com/</t>
  </si>
  <si>
    <t>It is an online video library of spontaneous and natural dialogues of interviews on the streets of English-speaking countries, organized according to grammatical, lexical, and functional criteria used in the interactive exercises.</t>
  </si>
  <si>
    <t>It exposes students to authentic material and through different interactive activities, it fosters the development of grammar, culture, listening and speaking skills. Besides, teachers could use those videos as introduction, practice or conclusion of a given topic reinforcing cultural aspects.</t>
  </si>
  <si>
    <t>Kubbu</t>
  </si>
  <si>
    <t>http://kubbu.com/</t>
  </si>
  <si>
    <t xml:space="preserve">this tool allows you to create different crosswords, pairing exercises and classification. very useful to create vocabulary games and you have the opportunity to print them out. it also offers a community to share and download different resources. it is an interesting interactive page to reinforce vocabulary and grammar. </t>
  </si>
  <si>
    <t xml:space="preserve">For teacher, it gives an interesting opportunity to practice and reinforce new vocabulary through different activities. you can create crosswords from a scratch in a couple of minutes and have them ready to print in less than 15 minutes.  </t>
  </si>
  <si>
    <t>Study.com</t>
  </si>
  <si>
    <t>https://study.com</t>
  </si>
  <si>
    <t>Web page with material  for listening, writing, speaking and reading english. not only videos but also quizes and scripts to follow theaudios.</t>
  </si>
  <si>
    <t>Because the material is complete, the most important is that have test to follow up the progress.</t>
  </si>
  <si>
    <t>listening, vocabulary, reading</t>
  </si>
  <si>
    <t>Ziptales</t>
  </si>
  <si>
    <t>https://www.ziptalesusa.com/</t>
  </si>
  <si>
    <t xml:space="preserve">it is an interactive resource to teach children the alphabet, it also offers visual stories, with active readalong capacity that will help children get started on their first literacy steps </t>
  </si>
  <si>
    <t>Because it can be used in groups or individual teaching scenarios, it includes digital stories, story creating templates as well as content to design activities that it could be tailored to special needs students.</t>
  </si>
  <si>
    <t>English Alphabet</t>
  </si>
  <si>
    <t>https://resources.hwb.wales.gov.uk/VTC/ngfl/ngfl-flash/alphabet-eng/alphabet.htm</t>
  </si>
  <si>
    <t xml:space="preserve">It is a flash object which reviews the sound of each letter of the alphabet, how to correctly write each letter and a letter to word association.
</t>
  </si>
  <si>
    <t>users can practice, repaet and navigate throughout the site forwards and backwards to any letter of the alphabet</t>
  </si>
  <si>
    <t>children</t>
  </si>
  <si>
    <t>Booksource</t>
  </si>
  <si>
    <t>https://classroom.booksource.com/</t>
  </si>
  <si>
    <t xml:space="preserve">It is a web-based software that allows teachers to take an inventory in a data base as it assigns locations to the book that are added </t>
  </si>
  <si>
    <t>it allows users to customize the classroom library and easily find the right leveled literature and assess students development</t>
  </si>
  <si>
    <t>teachers and students</t>
  </si>
  <si>
    <t>Movie Segments to Assess Grammar Goals</t>
  </si>
  <si>
    <t>moviesegmentstoassessgrammargoals</t>
  </si>
  <si>
    <t>contains a series of movie segments and activities to assess or practice English grammar structures</t>
  </si>
  <si>
    <t>Teachers can find the movie segments, the lesson plans, printable worksheets with answer key for each activity, and the tips to develop the grammar activities.</t>
  </si>
  <si>
    <t>Teachers' resources</t>
  </si>
  <si>
    <t>EverithingESL</t>
  </si>
  <si>
    <t>http://www.everythingesl.net/</t>
  </si>
  <si>
    <t>EverythingESL is a website to find ESL teaching resources, from lesson plans to teaching tips and resources</t>
  </si>
  <si>
    <t xml:space="preserve">Teacher has a bunch of different resources and tips to teach in their classes. </t>
  </si>
  <si>
    <t>A language portal</t>
  </si>
  <si>
    <t>Bla.la</t>
  </si>
  <si>
    <t>https://en.bab.la/games/</t>
  </si>
  <si>
    <t>Bab.la is a really fun site for ELL learners, with reference tools like a dictionary and vocabulary, supplemented with quizzes, games, and a community forum</t>
  </si>
  <si>
    <t>It is a free online platform for language lovers and an online community of global citizens. We have 44 dictionaries for 28 languages, blog articles about life abroad, language games and quizzes, verb conjugation for 12 languages, phrase books for university, business or travel, an internship platform and many other language-related products.</t>
  </si>
  <si>
    <t>Stormboard</t>
  </si>
  <si>
    <t>https://www.stormboard.com</t>
  </si>
  <si>
    <t>This web app is for collaborative brainstorming. It works as a wall where participants can use sticky notes to write ideas or reflect on something specific.  It is very effective for quickly getting ideas out or organizing them.</t>
  </si>
  <si>
    <t>Teacher can motivate students’ participation in any topic so they can improve their reading and writing skills.  It is very useful for generating creative ideas that could help for the development of problem solving skills, or critical thinking skills.</t>
  </si>
  <si>
    <t>Quizzes creator</t>
  </si>
  <si>
    <t>Engageform</t>
  </si>
  <si>
    <t>https://4screens.net/engageform/#features</t>
  </si>
  <si>
    <t>This tool helps teachers in the creation of quizzes or surveys for their classes.  It offers the possibility to create not only quizzes but also surveys and polls that can be displayed on smartphone, tablet and computers. It can be embed on websites or use the link.</t>
  </si>
  <si>
    <t>This alternative for making questionnaires or polls is very useful since teacher can complement their lessons with feedback, stats or leads. It is easy to design appealing questionnaires for students</t>
  </si>
  <si>
    <t>WordPress</t>
  </si>
  <si>
    <t>https://es.wordpress.com</t>
  </si>
  <si>
    <t>This tool allows the creation of websites or blogs accessible to anyone even for non-tech users. Anyone can access to it for free.</t>
  </si>
  <si>
    <t>Teachers can design websites to create their classes with all the possibilities to interact with their students, who will be engaged to learn in a different way to the classroom.  Also students have the chance to design their tasks with this website creator.</t>
  </si>
  <si>
    <t>Creation of animated videos and graphics</t>
  </si>
  <si>
    <t>Animaker class</t>
  </si>
  <si>
    <t>https://class.animaker.com</t>
  </si>
  <si>
    <t>It is a web tool that allows the creation of animations and videos to be uploaded to YouTube or social networks. These videos have a maximum duration of 2 minutes, adequate time to show contents to the students in a motivational way.</t>
  </si>
  <si>
    <t>This resource is useful to complement traditional classes, strengthening motivation and benefiting the involvement of the students in the creation of materials so their learning is more meaningful.</t>
  </si>
  <si>
    <t>Exams preparation</t>
  </si>
  <si>
    <t>Exam English</t>
  </si>
  <si>
    <t>www.examenglish.com</t>
  </si>
  <si>
    <t xml:space="preserve">This website is quite useful when students must take any kind of international exams. </t>
  </si>
  <si>
    <t>It has several resource for different types of international tests. It helps students to have some preparation with similar material to the one in the tests. It inclues IELTS, TOEIC, TOEFL, Cambridge exams, etc.</t>
  </si>
  <si>
    <t>Grammar, planning, resources for teachers</t>
  </si>
  <si>
    <t>TESOL</t>
  </si>
  <si>
    <t>https://www.tesol.org/connect/tesol-resource-center</t>
  </si>
  <si>
    <t>This resource center is useful for teachers if you need any kind of material, lesson plan, or activity.</t>
  </si>
  <si>
    <t>IN case you need support on how to address a specific topic in your class.</t>
  </si>
  <si>
    <t>ESL Yes</t>
  </si>
  <si>
    <t>http://eslyes.com/</t>
  </si>
  <si>
    <t xml:space="preserve">Mainly, it presents a variety of listening material for diverse levels. </t>
  </si>
  <si>
    <t>Most of them are short audio recordings. The resources are according to different levels. You can download the audios if you want and prepare your own listening activity.</t>
  </si>
  <si>
    <t>Learn English with Ema</t>
  </si>
  <si>
    <t>https://www.youtube.com/user/EnglishTeacherEmma</t>
  </si>
  <si>
    <t xml:space="preserve">This page help students learn all related to English language.there are multiple videos that may help students better understand English </t>
  </si>
  <si>
    <t xml:space="preserve">To improve our English level with different perspectives </t>
  </si>
  <si>
    <t>EnglishAnyone</t>
  </si>
  <si>
    <t>https://www.youtube.com/channel/UCrJHj7MDQhmQ9iFuACdoWCg</t>
  </si>
  <si>
    <t xml:space="preserve">This page allows us to learn different English expressions and tips to become more fluent when speaking </t>
  </si>
  <si>
    <t xml:space="preserve">To improve all skills, especially fluency and common expressions used by native speakers </t>
  </si>
  <si>
    <t>speaking</t>
  </si>
  <si>
    <t xml:space="preserve">language guide </t>
  </si>
  <si>
    <t>http://www.languageguide.org/english/</t>
  </si>
  <si>
    <t xml:space="preserve">This picture dictionary is focused on grammar, listening and speaking in a sound integrated guide </t>
  </si>
  <si>
    <t>It is useful because when touching or placing the cursor over an object, the word, or phrase to hear is pronounced aloud</t>
  </si>
  <si>
    <t>grammar, vocabulary and speaking</t>
  </si>
  <si>
    <t>Alison</t>
  </si>
  <si>
    <t>https://alison.com/courses/language</t>
  </si>
  <si>
    <t>Alison’s English language course aim to guide a scaffolded learning process, from grammar, vocabulary and pronunciation skills, to learning about the culture of that language and how to do everyday activities.</t>
  </si>
  <si>
    <t>It  brings a certificate upon completion of the course</t>
  </si>
  <si>
    <t>http://larryferlazzo.edublogs.org/2008/03/17/the-best-sites-to-practice-speaking-english/</t>
  </si>
  <si>
    <t>grammar and vocabulary</t>
  </si>
  <si>
    <t>https://edshelf.com/tool/educaplay/</t>
  </si>
  <si>
    <t>Educaplay is a platform to create multimedia teaching activities. You can create your own teaching activities with an attractive professional result.</t>
  </si>
  <si>
    <t>Teachers can create many educational multimedia activities in one place using Educaplay. Create interactive maps, riddles, slide shows, fill in the blanks, crossword puzzles, word search puzzles, jumbled word, jumbled sentence, dictation, or create a collection of several of these based on a theme.</t>
  </si>
  <si>
    <t>super teacher</t>
  </si>
  <si>
    <t>https://www.superteachertools.us/#</t>
  </si>
  <si>
    <t xml:space="preserve">This page provides free programs to assist teachers or anyone else looking for fun </t>
  </si>
  <si>
    <t>It provides tools that teachers can use in  class to have fun with their students</t>
  </si>
  <si>
    <t>http://flippity.net/</t>
  </si>
  <si>
    <t>Easily turn a Google™ Spreadsheet into a Set of Online Flashcards
and other Cool Stuff</t>
  </si>
  <si>
    <t>Tecahers can use it to create flashcards, vocabulary games and quizzes</t>
  </si>
  <si>
    <t>chirbit</t>
  </si>
  <si>
    <t>https://chirbit.com/</t>
  </si>
  <si>
    <t xml:space="preserve"> It is a site that allows sharing audios on social media or websites. It also allows recording yourself or upload existing audio to share it with the world.</t>
  </si>
  <si>
    <t xml:space="preserve">This site does not require an email activation; you can very easily make a recording or use a text to create audio.  You get a unique url address for the recording. </t>
  </si>
  <si>
    <t>Reading/speaking/listening/grammar</t>
  </si>
  <si>
    <t>My English pages</t>
  </si>
  <si>
    <t>https://www.myenglishpages.com/site_php_files/listening.php</t>
  </si>
  <si>
    <t>My English pages site, offers different tools and teaching materials that allows you choose either listening, writing, reading, speaking and more. It provides you, nice reading comprehension texts about many interesting topics, songs with lyrics and information about the singing group. It also shows you links that drives you to find different books. Moreover this page gives some advices about teaching and study skills.</t>
  </si>
  <si>
    <t>This site provides you different tools that you can use for free, moreover, it has lists of vocabulary that you can learn according to the topic choosen. It also teaches you grammar and punctuation rules that can be shared with the students.</t>
  </si>
  <si>
    <t>Videos/grammar</t>
  </si>
  <si>
    <t xml:space="preserve">Go Natural English </t>
  </si>
  <si>
    <t>https://www.youtube.com/user/GoNaturalEnglish/videos</t>
  </si>
  <si>
    <t xml:space="preserve">Go Natural English provides you videos related to grammar, pronunciation, advices about fluent communication. </t>
  </si>
  <si>
    <t>Go Natural, shows you different videos by a fun an active American teacher. She gives you advices about many topics related to grammar, pronuntiation and more. It is for students and teachers that enjoy visual tools.</t>
  </si>
  <si>
    <t>Phonetics and speaking</t>
  </si>
  <si>
    <t>Graded English language dictations free online</t>
  </si>
  <si>
    <t>http://www.dictationsonline.com/</t>
  </si>
  <si>
    <t>The webpage that have excersies that allow the students to listen the audio and inmediatly write the sentences, with instantly feedback</t>
  </si>
  <si>
    <t>Because facilitate to acquire listening skills using dictation, this page facilitate the following up prcess to identify the improvments</t>
  </si>
  <si>
    <t>Studentes</t>
  </si>
  <si>
    <t>Dictation Exercises</t>
  </si>
  <si>
    <t>https://www.learnamericanenglishonline.com/</t>
  </si>
  <si>
    <t>Because facilitate to acquire listening skills using dictation, this page facilitate the following up prcess.</t>
  </si>
  <si>
    <t>English | Turaco Games</t>
  </si>
  <si>
    <t>https://www.turacogames.com/english/</t>
  </si>
  <si>
    <t>There are several games that could be focused more on grammar</t>
  </si>
  <si>
    <t>playing is a great way to acquiere knowledga</t>
  </si>
  <si>
    <t>reading/grammar</t>
  </si>
  <si>
    <t>Questionpro</t>
  </si>
  <si>
    <t>https://www.questionpro.com/es/</t>
  </si>
  <si>
    <t>it is an online tool design to create surveys, although it is platform mainly focus on business, teachers can use it at school environment to assess students' performance</t>
  </si>
  <si>
    <t>assess students' performance or to get to know students´opinions about a topic</t>
  </si>
  <si>
    <t>Randall’s ESL Cyber Listening Lab</t>
  </si>
  <si>
    <t>This online resource is divided into 3 different levels: easy, medium, and difficult. You can find dozens of listening exercises with the three stages of the listening skills: pre-listening, while listening and post-listening</t>
  </si>
  <si>
    <t>This is the ideal online resource for learners who want to enhance their listening skill. It contains a large diversity of topics and you choose the one that you prefer most</t>
  </si>
  <si>
    <t xml:space="preserve">, </t>
  </si>
  <si>
    <t>Test Prep Review</t>
  </si>
  <si>
    <t>https://www.testprepreview.com/modules/reading1.htm</t>
  </si>
  <si>
    <t>This online resource contains several readings divided into different paragraphs with questions of each paragraph. It is a good tool for those learners willing to improve their reading proficiency since it has the answers at the end of every single reading to know how well the student did it</t>
  </si>
  <si>
    <t>It is a good tool to practice the reading skill because it provides feedback at the end of the readings to know how well the student performed the exercises</t>
  </si>
  <si>
    <t>reading, listening, grammar, vocabulary, grammar</t>
  </si>
  <si>
    <t>English is a piece of cake</t>
  </si>
  <si>
    <t>http://www.englishisapieceofcake.com/free-reading-lessons.html</t>
  </si>
  <si>
    <t>it is a website designed for teachers and students, it has free lesson plans, workshops, reading, listening, grammar and vocabulary exercises mainly focus on businesses. It is an English teaching resources for intermediate, upper intermediate, advanced and proficiency level English which provides general teaching techniques on different skills.</t>
  </si>
  <si>
    <t xml:space="preserve">it provides teachers with ready-made free lesson plans that cover a wide range of subjects. Moreover, students have the opportunity to learn new idioms and phrasal verbs. </t>
  </si>
  <si>
    <t>teachers, students</t>
  </si>
  <si>
    <t>Writing, grammar and vocabulary, assessment and peer-assessment.</t>
  </si>
  <si>
    <t>Lang-8</t>
  </si>
  <si>
    <t>http://www.lang-8.com/</t>
  </si>
  <si>
    <t>Lang-8 is a great place to find English native speakers who give you feedback on your written productions.</t>
  </si>
  <si>
    <t>One of the awesome reasons to use this website is that learners do not have to wait for their teacher to have corrections on their writings because there a lot of local speakers who check what they have done and share with them corrections.</t>
  </si>
  <si>
    <t>Writing, reading, culture, multidisciplinary issues</t>
  </si>
  <si>
    <t>Stack Exchange</t>
  </si>
  <si>
    <t>https://stackexchange.com/</t>
  </si>
  <si>
    <t>A website specially for teachers since it offers content about the origing ot the words, but also it is perfect for learners as they have the chance of living an online exchange experience with different English language learning communities.</t>
  </si>
  <si>
    <t>Accessing to this website provides users with a new way of exchanging not only language learning but also intercultural knowledge since both teachers and learners can join groups from diverese communities that have common interest topics, interacting, commenting, asking questions or giving answers or opinions.</t>
  </si>
  <si>
    <t>Listening and pronunciation</t>
  </si>
  <si>
    <t>Effortless English Podcast</t>
  </si>
  <si>
    <t>http://www.effortlessenglish.libsyn.com/</t>
  </si>
  <si>
    <t>This website offers more than 246 genuine 246 which are useful both for EFL and ESL learners since the language used is not hard to understand.</t>
  </si>
  <si>
    <t>By using the podcasts sharein this website, learners can be encouraged to have a new kind of resource to enhance their listening skill, since it contains authentic language spoken in a friendly environment which makes it catching.</t>
  </si>
  <si>
    <t>Content creation</t>
  </si>
  <si>
    <t>H5P</t>
  </si>
  <si>
    <t>https://h5p.org/</t>
  </si>
  <si>
    <t>It is a website that allows teachers and students to create, edit, reuse, and share interactive content such as videos, presentations, and games. Content may be imported and exported.</t>
  </si>
  <si>
    <t>It enhances the teaching-learning experience by using different options to create engagement and interaction. Teachers might use it to develop listening, grammar, vocabulary, speaking, reading and writing skills through interactive content and students might use it in order to design their presentations.</t>
  </si>
  <si>
    <t>Grammar, vocabulary, listening and pronunciation.</t>
  </si>
  <si>
    <t>ESL Games Plus</t>
  </si>
  <si>
    <t>https://www.eslgamesplus.com/</t>
  </si>
  <si>
    <t>It is an appealing, user-friendly and engaging website that provides a variety of interactive online games for learning and teaching English as a Second Language. Among the games, we could find Interactive Board Games, Hangman, Jeopardy, Wheels, Concentration, Car Racing, and Matching Games.</t>
  </si>
  <si>
    <t>All the games provide clear instructions and feedback, which are essential criteria for self-access materials. Besides, it provides PowerPoint Vocabulary Games, Printable ESL Board Games, Printable ESL Flashcards, Card Games, among other resources suitable for teaching lesson plans.</t>
  </si>
  <si>
    <t>Grammar, vocabulary, listening, quizzes</t>
  </si>
  <si>
    <t>a4esl.org</t>
  </si>
  <si>
    <t>http://a4esl.org</t>
  </si>
  <si>
    <t>This website offers the possibility to explore grammar and vocabulary quizzes, crossword puzzles, videos on YouTube, external links, a special space for Daily publications that enrich the teaching and learning process.</t>
  </si>
  <si>
    <t>It is very useful for teachers to complement their activities inside or outside the classroom, since it brings a lot of quizzes and exercises for levels from 1 to 6.  Teachers can embed these exercises in their websites, and students can use this web page as part of their autonomous learning process.</t>
  </si>
  <si>
    <t>Reading, games, math zone</t>
  </si>
  <si>
    <t>Funbrain</t>
  </si>
  <si>
    <t>https://www.funbrain.com</t>
  </si>
  <si>
    <t>This site is intended for children from kinder garden to 8thgrade.  It offers games, books, comics and videos that help to practice math, reading, spelling, grammar and vocabulary</t>
  </si>
  <si>
    <t>This resource is useful for teachers and children to reinforced their classes with fun activities. It can be used both at school and at home</t>
  </si>
  <si>
    <t>teachers and younger learners</t>
  </si>
  <si>
    <t>grammar, vocabulary</t>
  </si>
  <si>
    <t>Educaplay: Multimedia Learning Resources</t>
  </si>
  <si>
    <t>https://es.educaplay.com/</t>
  </si>
  <si>
    <t>Educaplay is a free website which lets teachers create a wide variety of different educational interactive resources</t>
  </si>
  <si>
    <t>Teachers can  use this resource to create material for their students</t>
  </si>
  <si>
    <t>Grammar, vocabulary</t>
  </si>
  <si>
    <t>https://www.superteachertools.us/</t>
  </si>
  <si>
    <t>SuperTeacherTools provides free programs to assist teachers</t>
  </si>
  <si>
    <t>Super Teacher Tools provides a wide variety of classroom review games,</t>
  </si>
  <si>
    <t>grammar vocabulary</t>
  </si>
  <si>
    <t>https://flippity.net/</t>
  </si>
  <si>
    <t xml:space="preserve">Flipity offers different  opportunities to design learning games with a Google spreadsheet. </t>
  </si>
  <si>
    <t xml:space="preserve"> Teachers can design  qizzes, flashcards and games </t>
  </si>
  <si>
    <t>Brainly</t>
  </si>
  <si>
    <t>https://brainly.co/</t>
  </si>
  <si>
    <t>It's a website thought as a community for learning collaborativelly. It connects millions of language learners to share ideas, knowledge and experiences.</t>
  </si>
  <si>
    <t>It allows learners to share with other students around the globe, focusing on specific topics or situations. It can enhance student's autonomy and self-efficacy</t>
  </si>
  <si>
    <t>Reading, vocabulary, writing</t>
  </si>
  <si>
    <t>Wattpad</t>
  </si>
  <si>
    <t>https://www.wattpad.com/</t>
  </si>
  <si>
    <t xml:space="preserve">It's a social storytelling platform where people can find millions of stories from different categories. Additionally, if they are writers they can share the wattpad community to send stories and participate for having them published. </t>
  </si>
  <si>
    <t>Learners can find lots of interesting stories which belong to different genres, so they can choose their favorite to enjoy reading and build vocabulary, in the same way it enhances writing for the ones ineterested in starting competing to get a story published.</t>
  </si>
  <si>
    <t>English Speak</t>
  </si>
  <si>
    <t>englishspeak.com</t>
  </si>
  <si>
    <t xml:space="preserve">It is a webpage in which you will find some easy lessons to practice with your students. Or if you want to check the vocabulary that is commonly use in daily life situations. The page offers 100 templates for conversation all of them organized per levels. </t>
  </si>
  <si>
    <t xml:space="preserve">As teacher we are looking for real expression and material that is commonly used in specific situation. This website offers the right kind of conversation that we can give us to our students to use as examples to create their own dialogues. </t>
  </si>
  <si>
    <t>Teacher and Students</t>
  </si>
  <si>
    <t>Bussu</t>
  </si>
  <si>
    <t>https://www.busuu.com</t>
  </si>
  <si>
    <t xml:space="preserve">It offers online courses for different languages. It works with memory cards and the pronunciation of easy and practical everyday expressions. </t>
  </si>
  <si>
    <t>It can help us to identify the easiest expressions to teach or if we are just starting to learn a language it actually scaffold the most relevant vocabulary to understand more advanced structures. you will nedd to log in with your google account or create a new user</t>
  </si>
  <si>
    <t xml:space="preserve">Teachers and Students </t>
  </si>
  <si>
    <t>Bravenet</t>
  </si>
  <si>
    <t>www.bravenet.com/</t>
  </si>
  <si>
    <t>Bravenet is a leading webmaster services provider, providing website services to millions of users worldwide. Our user-friendly webmaster products make creating a creative web presence fun and easy.</t>
  </si>
  <si>
    <t>This allows learners to practice writing and learning more about the skills needed.  It also helps the learner to comment, share and let other people appreciate their work.</t>
  </si>
  <si>
    <t>Reading and Writing</t>
  </si>
  <si>
    <t>LIve Journal</t>
  </si>
  <si>
    <t>https://www.livejournal.com/</t>
  </si>
  <si>
    <t>LiveJournal is a unique place where people share their life stories, give advice and exchange ideas Join the community and share your stories</t>
  </si>
  <si>
    <t>Pronunciation and Vocabulary</t>
  </si>
  <si>
    <t>Google Translate</t>
  </si>
  <si>
    <t>https://translate.google.com/</t>
  </si>
  <si>
    <t>Google Translate is a multi function tool that can be used to learn other languages and help the students translate a word to different languages.</t>
  </si>
  <si>
    <t>This allows the learners to understand the words and their pronounciation in different language.  This also enables to them to translate the words to other language and find out the origin and similaies of the words to other languages.</t>
  </si>
  <si>
    <t>Wall Inside</t>
  </si>
  <si>
    <t>https://wallinside.com/</t>
  </si>
  <si>
    <t>The website provides tools to create a blog for free. Students can also share their thoughts with others people. Its features are creating blog for free.
Getting free hosting for blog and the possibility to monetize through publishing ads on their blogs.</t>
  </si>
  <si>
    <t>Storyfi</t>
  </si>
  <si>
    <t>https://storify.com/</t>
  </si>
  <si>
    <t>Storify was a social network service that let the user create stories or timelines using social media such as Twitter, Facebook and Instagram.</t>
  </si>
  <si>
    <t>Kinja</t>
  </si>
  <si>
    <t>https://kinja.com/</t>
  </si>
  <si>
    <t>Kinja empowers students  to discuss the news they most care about by providing a consistent reading and discussion experience throughout the entire platform, including Gizmodo Media sites. They have the power to curate conversation using the same tools our editors use!</t>
  </si>
  <si>
    <t>This is a great tool for the students to be aware of the current event happening in the different subjects.  They have the freedom to choose whatever materials they are interested to read and reflect upon.  This is a good starter of discussion, debate, argument and converse with each other.</t>
  </si>
  <si>
    <t>Ludi Chart</t>
  </si>
  <si>
    <t>https://www.lucidchart.com</t>
  </si>
  <si>
    <t>Learn the essentials of Venn Diagrams, along with their long history, versatile purposes and uses, examples and symbols, and steps to draw them.</t>
  </si>
  <si>
    <t>This tool is a great way to creata a graphic organizer.  This helps the learners to scaffold their learning with the use of graphic organizers, like charts, Venn Diagram, and many more.</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</si>
</sst>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yyyy\-m"/>
    <numFmt numFmtId="166" formatCode="mm\ dd\ yyyy"/>
  </numFmts>
  <fonts count="68">
    <font>
      <sz val="10.0"/>
      <color rgb="FF000000"/>
      <name val="Arial"/>
      <scheme val="minor"/>
    </font>
    <font>
      <sz val="10.0"/>
      <color rgb="FF000000"/>
      <name val="Calibri"/>
    </font>
    <font>
      <sz val="10.0"/>
      <color rgb="FF000000"/>
      <name val="Arial"/>
    </font>
    <font>
      <sz val="11.0"/>
      <color rgb="FF000000"/>
      <name val="Calibri"/>
    </font>
    <font>
      <b/>
      <sz val="10.0"/>
      <color rgb="FF000000"/>
      <name val="Arial"/>
    </font>
    <font/>
    <font>
      <sz val="12.0"/>
      <color rgb="FF000000"/>
      <name val="Arial"/>
    </font>
    <font>
      <sz val="10.0"/>
      <color theme="1"/>
      <name val="Arial"/>
    </font>
    <font>
      <b/>
      <sz val="14.0"/>
      <color rgb="FF000000"/>
      <name val="Calibri"/>
    </font>
    <font>
      <b/>
      <sz val="10.0"/>
      <color theme="1"/>
      <name val="Arial"/>
    </font>
    <font>
      <b/>
      <sz val="12.0"/>
      <color theme="1"/>
      <name val="Arial"/>
    </font>
    <font>
      <b/>
      <sz val="14.0"/>
      <color theme="1"/>
      <name val="Arial"/>
    </font>
    <font>
      <b/>
      <sz val="14.0"/>
      <color rgb="FF000000"/>
      <name val="Arial"/>
    </font>
    <font>
      <sz val="11.0"/>
      <color rgb="FF000000"/>
      <name val="Arial"/>
    </font>
    <font>
      <sz val="10.0"/>
      <color rgb="FF281F18"/>
      <name val="Arial"/>
    </font>
    <font>
      <u/>
      <sz val="9.0"/>
      <color rgb="FF000000"/>
      <name val="Arial"/>
    </font>
    <font>
      <u/>
      <sz val="10.0"/>
      <color rgb="FF0000FF"/>
      <name val="Arial"/>
    </font>
    <font>
      <b/>
      <color theme="1"/>
      <name val="Arial"/>
    </font>
    <font>
      <u/>
      <sz val="9.0"/>
      <color rgb="FF000000"/>
      <name val="Arial"/>
    </font>
    <font>
      <u/>
      <sz val="10.0"/>
      <color rgb="FF000000"/>
      <name val="Arial"/>
    </font>
    <font>
      <u/>
      <sz val="10.0"/>
      <color rgb="FF1155CC"/>
      <name val="Arial"/>
    </font>
    <font>
      <color theme="1"/>
      <name val="Arial"/>
    </font>
    <font>
      <u/>
      <sz val="10.0"/>
      <color rgb="FF000000"/>
      <name val="Arial"/>
    </font>
    <font>
      <b/>
      <sz val="11.0"/>
      <color rgb="FF000000"/>
      <name val="Calibri"/>
    </font>
    <font>
      <b/>
      <sz val="10.0"/>
      <color rgb="FF000000"/>
      <name val="Calibri"/>
    </font>
    <font>
      <b/>
      <sz val="14.0"/>
      <color rgb="FF281F18"/>
      <name val="Arial"/>
    </font>
    <font>
      <b/>
      <sz val="11.0"/>
      <color theme="1"/>
      <name val="Calibri"/>
    </font>
    <font>
      <sz val="11.0"/>
      <color theme="1"/>
      <name val="Calibri"/>
    </font>
    <font>
      <u/>
      <sz val="10.0"/>
      <color rgb="FF555555"/>
      <name val="Arial"/>
    </font>
    <font>
      <u/>
      <sz val="10.0"/>
      <color rgb="FF0000FF"/>
      <name val="Calibri"/>
    </font>
    <font>
      <sz val="8.0"/>
      <color rgb="FF000000"/>
      <name val="Calibri"/>
    </font>
    <font>
      <u/>
      <sz val="10.0"/>
      <color rgb="FF0000FF"/>
      <name val="Arial"/>
    </font>
    <font>
      <u/>
      <sz val="10.0"/>
      <color rgb="FF006621"/>
      <name val="Arial"/>
    </font>
    <font>
      <color rgb="FF545454"/>
      <name val="Arial"/>
    </font>
    <font>
      <sz val="10.0"/>
      <color rgb="FF545454"/>
      <name val="Arial"/>
    </font>
    <font>
      <u/>
      <sz val="10.0"/>
      <color rgb="FF000000"/>
      <name val="Arial"/>
    </font>
    <font>
      <u/>
      <sz val="10.0"/>
      <color rgb="FF000000"/>
      <name val="Arial"/>
    </font>
    <font>
      <u/>
      <sz val="10.0"/>
      <color rgb="FF222222"/>
      <name val="Arial"/>
    </font>
    <font>
      <sz val="10.0"/>
      <color rgb="FF555555"/>
      <name val="Arial"/>
    </font>
    <font>
      <u/>
      <sz val="10.0"/>
      <color rgb="FF000000"/>
      <name val="Arial"/>
    </font>
    <font>
      <b/>
      <u/>
      <sz val="10.0"/>
      <color rgb="FF000000"/>
      <name val="Arial"/>
    </font>
    <font>
      <u/>
      <sz val="10.0"/>
      <color rgb="FF000000"/>
      <name val="Arial"/>
    </font>
    <font>
      <u/>
      <sz val="10.0"/>
      <color rgb="FF0000FF"/>
      <name val="Arial"/>
    </font>
    <font>
      <u/>
      <sz val="10.0"/>
      <color rgb="FF32536A"/>
      <name val="Arial"/>
    </font>
    <font>
      <u/>
      <sz val="10.0"/>
      <color rgb="FF000000"/>
      <name val="Arial"/>
    </font>
    <font>
      <i/>
      <sz val="10.0"/>
      <color rgb="FF000000"/>
      <name val="Arial"/>
    </font>
    <font>
      <b/>
      <i/>
      <sz val="10.0"/>
      <color rgb="FF000000"/>
      <name val="Arial"/>
    </font>
    <font>
      <i/>
      <u/>
      <sz val="10.0"/>
      <color rgb="FF000000"/>
      <name val="Arial"/>
    </font>
    <font>
      <sz val="10.0"/>
      <color rgb="FF333333"/>
      <name val="Arial"/>
    </font>
    <font>
      <u/>
      <sz val="10.0"/>
      <color rgb="FF000000"/>
      <name val="Arial"/>
    </font>
    <font>
      <sz val="10.0"/>
      <color rgb="FF1F497D"/>
      <name val="Arial"/>
    </font>
    <font>
      <b/>
      <u/>
      <sz val="10.0"/>
      <color rgb="FF1F497D"/>
      <name val="Arial"/>
    </font>
    <font>
      <u/>
      <sz val="10.0"/>
      <color rgb="FF000000"/>
      <name val="Arial"/>
    </font>
    <font>
      <u/>
      <sz val="10.0"/>
      <color rgb="FF000000"/>
      <name val="Arial"/>
    </font>
    <font>
      <u/>
      <sz val="10.0"/>
      <color rgb="FF0000FF"/>
      <name val="Arial"/>
    </font>
    <font>
      <b/>
      <sz val="10.0"/>
      <color rgb="FF281F18"/>
      <name val="Arial"/>
    </font>
    <font>
      <u/>
      <sz val="10.0"/>
      <color rgb="FF0000FF"/>
      <name val="Arial"/>
    </font>
    <font>
      <u/>
      <sz val="10.0"/>
      <color rgb="FF000000"/>
      <name val="Arial"/>
    </font>
    <font>
      <sz val="10.0"/>
      <color rgb="FF222222"/>
      <name val="Arial"/>
    </font>
    <font>
      <sz val="10.0"/>
      <color rgb="FF0A0A0A"/>
      <name val="Arial"/>
    </font>
    <font>
      <sz val="10.0"/>
      <color rgb="FF262626"/>
      <name val="Arial"/>
    </font>
    <font>
      <u/>
      <sz val="10.0"/>
      <color rgb="FF660099"/>
      <name val="Arial"/>
    </font>
    <font>
      <u/>
      <sz val="10.0"/>
      <color rgb="FF0000FF"/>
      <name val="Arial"/>
    </font>
    <font>
      <sz val="10.0"/>
      <color rgb="FF36322D"/>
      <name val="Arial"/>
    </font>
    <font>
      <b/>
      <u/>
      <sz val="10.0"/>
      <color rgb="FF0000FF"/>
      <name val="Arial"/>
    </font>
    <font>
      <sz val="10.0"/>
      <color rgb="FF161716"/>
      <name val="Arial"/>
    </font>
    <font>
      <u/>
      <sz val="10.0"/>
      <color rgb="FF1F1F1F"/>
      <name val="Arial"/>
    </font>
    <font>
      <u/>
      <sz val="10.0"/>
      <color rgb="FF360860"/>
      <name val="Arial"/>
    </font>
  </fonts>
  <fills count="13">
    <fill>
      <patternFill patternType="none"/>
    </fill>
    <fill>
      <patternFill patternType="lightGray"/>
    </fill>
    <fill>
      <patternFill patternType="solid">
        <fgColor rgb="FFFF9900"/>
        <bgColor rgb="FFFF9900"/>
      </patternFill>
    </fill>
    <fill>
      <patternFill patternType="solid">
        <fgColor rgb="FFE06666"/>
        <bgColor rgb="FFE06666"/>
      </patternFill>
    </fill>
    <fill>
      <patternFill patternType="solid">
        <fgColor rgb="FFFFFFFF"/>
        <bgColor rgb="FFFFFFFF"/>
      </patternFill>
    </fill>
    <fill>
      <patternFill patternType="solid">
        <fgColor rgb="FFCFE2F3"/>
        <bgColor rgb="FFCFE2F3"/>
      </patternFill>
    </fill>
    <fill>
      <patternFill patternType="solid">
        <fgColor rgb="FFFCE5CD"/>
        <bgColor rgb="FFFCE5CD"/>
      </patternFill>
    </fill>
    <fill>
      <patternFill patternType="solid">
        <fgColor rgb="FFD9D2E9"/>
        <bgColor rgb="FFD9D2E9"/>
      </patternFill>
    </fill>
    <fill>
      <patternFill patternType="solid">
        <fgColor rgb="FFFFD966"/>
        <bgColor rgb="FFFFD966"/>
      </patternFill>
    </fill>
    <fill>
      <patternFill patternType="solid">
        <fgColor rgb="FFEFEFEF"/>
        <bgColor rgb="FFEFEFEF"/>
      </patternFill>
    </fill>
    <fill>
      <patternFill patternType="solid">
        <fgColor rgb="FF93C47D"/>
        <bgColor rgb="FF93C47D"/>
      </patternFill>
    </fill>
    <fill>
      <patternFill patternType="solid">
        <fgColor rgb="FFF5F5F5"/>
        <bgColor rgb="FFF5F5F5"/>
      </patternFill>
    </fill>
    <fill>
      <patternFill patternType="solid">
        <fgColor rgb="FFFFFDFD"/>
        <bgColor rgb="FFFFFDFD"/>
      </patternFill>
    </fill>
  </fills>
  <borders count="32">
    <border/>
    <border>
      <left style="thin">
        <color rgb="FF000000"/>
      </left>
    </border>
    <border>
      <left style="thin">
        <color rgb="FF000000"/>
      </left>
      <top style="thin">
        <color rgb="FF000000"/>
      </top>
    </border>
    <border>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rder>
    <border>
      <right style="thin">
        <color rgb="FF000000"/>
      </right>
      <top style="thin">
        <color rgb="FF000000"/>
      </top>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right/>
      <top/>
      <bottom/>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right/>
    </border>
    <border>
      <right/>
      <bottom/>
    </border>
    <border>
      <left style="thin">
        <color rgb="FF000000"/>
      </left>
      <right style="thin">
        <color rgb="FF000000"/>
      </right>
      <top/>
      <bottom style="thin">
        <color rgb="FF000000"/>
      </bottom>
    </border>
    <border>
      <left style="thin">
        <color rgb="FF000000"/>
      </left>
      <top/>
      <bottom style="thin">
        <color rgb="FF000000"/>
      </bottom>
    </border>
    <border>
      <right style="thin">
        <color rgb="FF000000"/>
      </right>
      <top/>
      <bottom style="thin">
        <color rgb="FF000000"/>
      </bottom>
    </border>
    <border>
      <left/>
      <top/>
      <bottom/>
    </border>
    <border>
      <top/>
      <bottom/>
    </border>
    <border>
      <right/>
      <top/>
      <bottom/>
    </border>
    <border>
      <right/>
      <top/>
      <bottom style="thin">
        <color rgb="FF000000"/>
      </bottom>
    </border>
    <border>
      <left/>
      <top/>
    </border>
    <border>
      <top/>
    </border>
    <border>
      <right/>
      <top/>
    </border>
    <border>
      <left/>
    </border>
    <border>
      <left/>
      <bottom/>
    </border>
    <border>
      <bottom/>
    </border>
    <border>
      <left/>
      <right/>
      <top/>
    </border>
    <border>
      <left/>
      <right/>
      <bottom/>
    </border>
    <border>
      <right style="thin">
        <color rgb="FF000000"/>
      </right>
    </border>
  </borders>
  <cellStyleXfs count="1">
    <xf borderId="0" fillId="0" fontId="0" numFmtId="0" applyAlignment="1" applyFont="1"/>
  </cellStyleXfs>
  <cellXfs count="194">
    <xf borderId="0" fillId="0" fontId="0" numFmtId="0" xfId="0" applyAlignment="1" applyFont="1">
      <alignment readingOrder="0" shrinkToFit="0" vertical="bottom" wrapText="1"/>
    </xf>
    <xf borderId="0" fillId="0" fontId="1" numFmtId="0" xfId="0" applyAlignment="1" applyFont="1">
      <alignment shrinkToFit="0" vertical="center" wrapText="0"/>
    </xf>
    <xf borderId="1" fillId="0" fontId="2" numFmtId="0" xfId="0" applyAlignment="1" applyBorder="1" applyFont="1">
      <alignment horizontal="center" shrinkToFit="0" wrapText="0"/>
    </xf>
    <xf borderId="0" fillId="0" fontId="3" numFmtId="0" xfId="0" applyAlignment="1" applyFont="1">
      <alignment shrinkToFit="0" wrapText="0"/>
    </xf>
    <xf borderId="2" fillId="0" fontId="2" numFmtId="0" xfId="0" applyAlignment="1" applyBorder="1" applyFont="1">
      <alignment horizontal="left" shrinkToFit="0" vertical="center" wrapText="1"/>
    </xf>
    <xf borderId="0" fillId="0" fontId="2" numFmtId="0" xfId="0" applyAlignment="1" applyFont="1">
      <alignment shrinkToFit="0" wrapText="1"/>
    </xf>
    <xf borderId="0" fillId="0" fontId="4" numFmtId="0" xfId="0" applyAlignment="1" applyFont="1">
      <alignment horizontal="left" shrinkToFit="0" vertical="center" wrapText="1"/>
    </xf>
    <xf borderId="3" fillId="0" fontId="5" numFmtId="0" xfId="0" applyAlignment="1" applyBorder="1" applyFont="1">
      <alignment shrinkToFit="0" wrapText="1"/>
    </xf>
    <xf borderId="4" fillId="0" fontId="6" numFmtId="0" xfId="0" applyAlignment="1" applyBorder="1" applyFont="1">
      <alignment shrinkToFit="0" wrapText="0"/>
    </xf>
    <xf borderId="0" fillId="0" fontId="2" numFmtId="0" xfId="0" applyAlignment="1" applyFont="1">
      <alignment horizontal="left" shrinkToFit="0" vertical="center" wrapText="1"/>
    </xf>
    <xf borderId="5" fillId="0" fontId="5" numFmtId="0" xfId="0" applyAlignment="1" applyBorder="1" applyFont="1">
      <alignment shrinkToFit="0" wrapText="1"/>
    </xf>
    <xf borderId="6" fillId="0" fontId="5" numFmtId="0" xfId="0" applyAlignment="1" applyBorder="1" applyFont="1">
      <alignment shrinkToFit="0" wrapText="1"/>
    </xf>
    <xf borderId="7" fillId="0" fontId="5" numFmtId="0" xfId="0" applyAlignment="1" applyBorder="1" applyFont="1">
      <alignment shrinkToFit="0" wrapText="1"/>
    </xf>
    <xf borderId="0" fillId="0" fontId="2" numFmtId="0" xfId="0" applyAlignment="1" applyFont="1">
      <alignment horizontal="left" shrinkToFit="0" vertical="center" wrapText="1"/>
    </xf>
    <xf borderId="0" fillId="0" fontId="7" numFmtId="0" xfId="0" applyAlignment="1" applyFont="1">
      <alignment horizontal="left" shrinkToFit="0" vertical="center" wrapText="1"/>
    </xf>
    <xf borderId="8" fillId="0" fontId="3" numFmtId="0" xfId="0" applyAlignment="1" applyBorder="1" applyFont="1">
      <alignment shrinkToFit="0" wrapText="0"/>
    </xf>
    <xf borderId="8" fillId="0" fontId="5" numFmtId="0" xfId="0" applyAlignment="1" applyBorder="1" applyFont="1">
      <alignment shrinkToFit="0" wrapText="1"/>
    </xf>
    <xf borderId="0" fillId="0" fontId="7" numFmtId="0" xfId="0" applyAlignment="1" applyFont="1">
      <alignment horizontal="left" shrinkToFit="0" vertical="center" wrapText="1"/>
    </xf>
    <xf borderId="1" fillId="0" fontId="4" numFmtId="0" xfId="0" applyAlignment="1" applyBorder="1" applyFont="1">
      <alignment horizontal="center" shrinkToFit="0" wrapText="1"/>
    </xf>
    <xf borderId="9" fillId="2" fontId="8" numFmtId="0" xfId="0" applyAlignment="1" applyBorder="1" applyFill="1" applyFont="1">
      <alignment horizontal="center" shrinkToFit="0" vertical="center" wrapText="1"/>
    </xf>
    <xf borderId="9" fillId="0" fontId="9" numFmtId="0" xfId="0" applyAlignment="1" applyBorder="1" applyFont="1">
      <alignment shrinkToFit="0" wrapText="1"/>
    </xf>
    <xf borderId="10" fillId="2" fontId="10" numFmtId="0" xfId="0" applyAlignment="1" applyBorder="1" applyFont="1">
      <alignment horizontal="center" shrinkToFit="0" vertical="center" wrapText="1"/>
    </xf>
    <xf borderId="10" fillId="2" fontId="11" numFmtId="0" xfId="0" applyAlignment="1" applyBorder="1" applyFont="1">
      <alignment horizontal="center" shrinkToFit="0" vertical="center" wrapText="1"/>
    </xf>
    <xf borderId="9" fillId="0" fontId="9" numFmtId="0" xfId="0" applyAlignment="1" applyBorder="1" applyFont="1">
      <alignment horizontal="center" shrinkToFit="0" wrapText="1"/>
    </xf>
    <xf borderId="9" fillId="2" fontId="12" numFmtId="0" xfId="0" applyAlignment="1" applyBorder="1" applyFont="1">
      <alignment horizontal="center" shrinkToFit="0" vertical="center" wrapText="1"/>
    </xf>
    <xf borderId="4" fillId="0" fontId="3" numFmtId="0" xfId="0" applyAlignment="1" applyBorder="1" applyFont="1">
      <alignment horizontal="right" shrinkToFit="0" wrapText="0"/>
    </xf>
    <xf borderId="9" fillId="0" fontId="13" numFmtId="164" xfId="0" applyAlignment="1" applyBorder="1" applyFont="1" applyNumberFormat="1">
      <alignment horizontal="left" shrinkToFit="0" vertical="top" wrapText="1"/>
    </xf>
    <xf borderId="9" fillId="0" fontId="2" numFmtId="0" xfId="0" applyAlignment="1" applyBorder="1" applyFont="1">
      <alignment horizontal="center" shrinkToFit="0" wrapText="1"/>
    </xf>
    <xf borderId="9" fillId="0" fontId="13" numFmtId="0" xfId="0" applyAlignment="1" applyBorder="1" applyFont="1">
      <alignment shrinkToFit="0" vertical="top" wrapText="1"/>
    </xf>
    <xf borderId="9" fillId="0" fontId="7" numFmtId="0" xfId="0" applyAlignment="1" applyBorder="1" applyFont="1">
      <alignment shrinkToFit="0" wrapText="1"/>
    </xf>
    <xf borderId="7" fillId="0" fontId="14" numFmtId="0" xfId="0" applyAlignment="1" applyBorder="1" applyFont="1">
      <alignment shrinkToFit="0" vertical="top" wrapText="0"/>
    </xf>
    <xf borderId="9" fillId="0" fontId="2" numFmtId="0" xfId="0" applyAlignment="1" applyBorder="1" applyFont="1">
      <alignment shrinkToFit="0" vertical="top" wrapText="1"/>
    </xf>
    <xf borderId="9" fillId="0" fontId="15" numFmtId="0" xfId="0" applyAlignment="1" applyBorder="1" applyFont="1">
      <alignment shrinkToFit="0" vertical="top" wrapText="1"/>
    </xf>
    <xf borderId="9" fillId="2" fontId="4" numFmtId="0" xfId="0" applyAlignment="1" applyBorder="1" applyFont="1">
      <alignment horizontal="left" shrinkToFit="0" vertical="center" wrapText="1"/>
    </xf>
    <xf borderId="0" fillId="0" fontId="7" numFmtId="0" xfId="0" applyAlignment="1" applyFont="1">
      <alignment shrinkToFit="0" wrapText="1"/>
    </xf>
    <xf borderId="8" fillId="0" fontId="2" numFmtId="0" xfId="0" applyAlignment="1" applyBorder="1" applyFont="1">
      <alignment horizontal="left" shrinkToFit="0" vertical="center" wrapText="1"/>
    </xf>
    <xf borderId="9" fillId="0" fontId="16" numFmtId="0" xfId="0" applyAlignment="1" applyBorder="1" applyFont="1">
      <alignment shrinkToFit="0" wrapText="1"/>
    </xf>
    <xf borderId="9" fillId="2" fontId="17" numFmtId="0" xfId="0" applyAlignment="1" applyBorder="1" applyFont="1">
      <alignment shrinkToFit="0" wrapText="1"/>
    </xf>
    <xf borderId="9" fillId="0" fontId="2" numFmtId="0" xfId="0" applyAlignment="1" applyBorder="1" applyFont="1">
      <alignment shrinkToFit="0" wrapText="1"/>
    </xf>
    <xf borderId="9" fillId="0" fontId="2" numFmtId="0" xfId="0" applyAlignment="1" applyBorder="1" applyFont="1">
      <alignment horizontal="left" shrinkToFit="0" vertical="center" wrapText="1"/>
    </xf>
    <xf borderId="9" fillId="3" fontId="4" numFmtId="0" xfId="0" applyAlignment="1" applyBorder="1" applyFill="1" applyFont="1">
      <alignment horizontal="left" shrinkToFit="0" vertical="center" wrapText="1"/>
    </xf>
    <xf borderId="1" fillId="0" fontId="2" numFmtId="0" xfId="0" applyAlignment="1" applyBorder="1" applyFont="1">
      <alignment horizontal="left" shrinkToFit="0" vertical="center" wrapText="1"/>
    </xf>
    <xf borderId="9" fillId="0" fontId="2" numFmtId="0" xfId="0" applyAlignment="1" applyBorder="1" applyFont="1">
      <alignment horizontal="left" shrinkToFit="0" vertical="top" wrapText="1"/>
    </xf>
    <xf borderId="7" fillId="0" fontId="14" numFmtId="0" xfId="0" applyAlignment="1" applyBorder="1" applyFont="1">
      <alignment horizontal="left" shrinkToFit="0" vertical="top" wrapText="0"/>
    </xf>
    <xf borderId="9" fillId="0" fontId="2" numFmtId="0" xfId="0" applyAlignment="1" applyBorder="1" applyFont="1">
      <alignment horizontal="left" shrinkToFit="0" vertical="top" wrapText="0"/>
    </xf>
    <xf borderId="9" fillId="0" fontId="14" numFmtId="0" xfId="0" applyAlignment="1" applyBorder="1" applyFont="1">
      <alignment horizontal="left" shrinkToFit="0" vertical="center" wrapText="1"/>
    </xf>
    <xf borderId="9" fillId="0" fontId="18" numFmtId="0" xfId="0" applyAlignment="1" applyBorder="1" applyFont="1">
      <alignment horizontal="left" shrinkToFit="0" vertical="top" wrapText="1"/>
    </xf>
    <xf borderId="9" fillId="0" fontId="2" numFmtId="0" xfId="0" applyAlignment="1" applyBorder="1" applyFont="1">
      <alignment horizontal="left" shrinkToFit="0" wrapText="1"/>
    </xf>
    <xf borderId="9" fillId="0" fontId="19" numFmtId="0" xfId="0" applyAlignment="1" applyBorder="1" applyFont="1">
      <alignment horizontal="left" shrinkToFit="0" vertical="center" wrapText="1"/>
    </xf>
    <xf borderId="9" fillId="0" fontId="20" numFmtId="0" xfId="0" applyAlignment="1" applyBorder="1" applyFont="1">
      <alignment shrinkToFit="0" wrapText="1"/>
    </xf>
    <xf borderId="9" fillId="0" fontId="21" numFmtId="0" xfId="0" applyAlignment="1" applyBorder="1" applyFont="1">
      <alignment shrinkToFit="0" wrapText="1"/>
    </xf>
    <xf borderId="9" fillId="0" fontId="7" numFmtId="0" xfId="0" applyAlignment="1" applyBorder="1" applyFont="1">
      <alignment horizontal="left" shrinkToFit="0" wrapText="1"/>
    </xf>
    <xf borderId="9" fillId="0" fontId="22" numFmtId="0" xfId="0" applyAlignment="1" applyBorder="1" applyFont="1">
      <alignment horizontal="left" shrinkToFit="0" vertical="top" wrapText="1"/>
    </xf>
    <xf borderId="0" fillId="0" fontId="23" numFmtId="0" xfId="0" applyAlignment="1" applyFont="1">
      <alignment shrinkToFit="0" vertical="center" wrapText="0"/>
    </xf>
    <xf borderId="11" fillId="4" fontId="3" numFmtId="0" xfId="0" applyAlignment="1" applyBorder="1" applyFill="1" applyFont="1">
      <alignment shrinkToFit="0" wrapText="0"/>
    </xf>
    <xf borderId="0" fillId="0" fontId="24" numFmtId="0" xfId="0" applyAlignment="1" applyFont="1">
      <alignment shrinkToFit="0" vertical="center" wrapText="0"/>
    </xf>
    <xf borderId="0" fillId="0" fontId="25" numFmtId="0" xfId="0" applyAlignment="1" applyFont="1">
      <alignment horizontal="center" shrinkToFit="0" vertical="top" wrapText="0"/>
    </xf>
    <xf borderId="12" fillId="0" fontId="2" numFmtId="0" xfId="0" applyAlignment="1" applyBorder="1" applyFont="1">
      <alignment horizontal="center" shrinkToFit="0" wrapText="1"/>
    </xf>
    <xf borderId="0" fillId="0" fontId="9" numFmtId="0" xfId="0" applyAlignment="1" applyFont="1">
      <alignment horizontal="center" shrinkToFit="0" wrapText="1"/>
    </xf>
    <xf borderId="0" fillId="0" fontId="26" numFmtId="0" xfId="0" applyAlignment="1" applyFont="1">
      <alignment shrinkToFit="0" wrapText="1"/>
    </xf>
    <xf borderId="0" fillId="0" fontId="27" numFmtId="0" xfId="0" applyAlignment="1" applyFont="1">
      <alignment shrinkToFit="0" wrapText="1"/>
    </xf>
    <xf borderId="9" fillId="0" fontId="28" numFmtId="0" xfId="0" applyAlignment="1" applyBorder="1" applyFont="1">
      <alignment shrinkToFit="0" wrapText="1"/>
    </xf>
    <xf borderId="0" fillId="0" fontId="24" numFmtId="0" xfId="0" applyAlignment="1" applyFont="1">
      <alignment horizontal="center" shrinkToFit="0" vertical="center" wrapText="1"/>
    </xf>
    <xf borderId="0" fillId="0" fontId="9" numFmtId="0" xfId="0" applyAlignment="1" applyFont="1">
      <alignment horizontal="center" shrinkToFit="0" wrapText="0"/>
    </xf>
    <xf borderId="0" fillId="0" fontId="3" numFmtId="0" xfId="0" applyAlignment="1" applyFont="1">
      <alignment shrinkToFit="0" vertical="top" wrapText="1"/>
    </xf>
    <xf borderId="0" fillId="0" fontId="14" numFmtId="0" xfId="0" applyAlignment="1" applyFont="1">
      <alignment shrinkToFit="0" vertical="top" wrapText="0"/>
    </xf>
    <xf borderId="0" fillId="0" fontId="29" numFmtId="0" xfId="0" applyAlignment="1" applyFont="1">
      <alignment shrinkToFit="0" vertical="top" wrapText="1"/>
    </xf>
    <xf borderId="0" fillId="0" fontId="30" numFmtId="0" xfId="0" applyAlignment="1" applyFont="1">
      <alignment shrinkToFit="0" vertical="top" wrapText="1"/>
    </xf>
    <xf borderId="9" fillId="0" fontId="7" numFmtId="0" xfId="0" applyAlignment="1" applyBorder="1" applyFont="1">
      <alignment horizontal="left" shrinkToFit="0" vertical="center" wrapText="1"/>
    </xf>
    <xf borderId="0" fillId="0" fontId="31" numFmtId="0" xfId="0" applyAlignment="1" applyFont="1">
      <alignment shrinkToFit="0" wrapText="1"/>
    </xf>
    <xf borderId="9" fillId="0" fontId="2" numFmtId="0" xfId="0" applyAlignment="1" applyBorder="1" applyFont="1">
      <alignment shrinkToFit="0" vertical="center" wrapText="1"/>
    </xf>
    <xf borderId="9" fillId="0" fontId="32" numFmtId="0" xfId="0" applyAlignment="1" applyBorder="1" applyFont="1">
      <alignment horizontal="left" shrinkToFit="0" vertical="center" wrapText="1"/>
    </xf>
    <xf borderId="9" fillId="0" fontId="33" numFmtId="0" xfId="0" applyAlignment="1" applyBorder="1" applyFont="1">
      <alignment shrinkToFit="0" wrapText="1"/>
    </xf>
    <xf borderId="0" fillId="0" fontId="34" numFmtId="0" xfId="0" applyAlignment="1" applyFont="1">
      <alignment horizontal="left" shrinkToFit="0" vertical="center" wrapText="1"/>
    </xf>
    <xf borderId="4" fillId="5" fontId="4" numFmtId="0" xfId="0" applyAlignment="1" applyBorder="1" applyFill="1" applyFont="1">
      <alignment horizontal="left" shrinkToFit="0" vertical="center" wrapText="1"/>
    </xf>
    <xf borderId="9" fillId="5" fontId="2" numFmtId="0" xfId="0" applyAlignment="1" applyBorder="1" applyFont="1">
      <alignment horizontal="left" shrinkToFit="0" vertical="center" wrapText="1"/>
    </xf>
    <xf borderId="9" fillId="5" fontId="35" numFmtId="0" xfId="0" applyAlignment="1" applyBorder="1" applyFont="1">
      <alignment horizontal="left" shrinkToFit="0" vertical="center" wrapText="1"/>
    </xf>
    <xf borderId="4" fillId="6" fontId="4" numFmtId="0" xfId="0" applyAlignment="1" applyBorder="1" applyFill="1" applyFont="1">
      <alignment horizontal="left" shrinkToFit="0" vertical="center" wrapText="1"/>
    </xf>
    <xf borderId="9" fillId="6" fontId="2" numFmtId="0" xfId="0" applyAlignment="1" applyBorder="1" applyFont="1">
      <alignment horizontal="left" shrinkToFit="0" vertical="center" wrapText="1"/>
    </xf>
    <xf borderId="9" fillId="6" fontId="36" numFmtId="0" xfId="0" applyAlignment="1" applyBorder="1" applyFont="1">
      <alignment horizontal="left" shrinkToFit="0" vertical="center" wrapText="1"/>
    </xf>
    <xf borderId="9" fillId="0" fontId="37" numFmtId="0" xfId="0" applyAlignment="1" applyBorder="1" applyFont="1">
      <alignment shrinkToFit="0" wrapText="1"/>
    </xf>
    <xf borderId="0" fillId="0" fontId="4" numFmtId="0" xfId="0" applyAlignment="1" applyFont="1">
      <alignment horizontal="center" shrinkToFit="0" wrapText="0"/>
    </xf>
    <xf borderId="10" fillId="6" fontId="2" numFmtId="0" xfId="0" applyAlignment="1" applyBorder="1" applyFont="1">
      <alignment horizontal="left" shrinkToFit="0" vertical="center" wrapText="1"/>
    </xf>
    <xf borderId="9" fillId="0" fontId="38" numFmtId="0" xfId="0" applyAlignment="1" applyBorder="1" applyFont="1">
      <alignment horizontal="left" shrinkToFit="0" vertical="center" wrapText="1"/>
    </xf>
    <xf borderId="10" fillId="6" fontId="39" numFmtId="0" xfId="0" applyAlignment="1" applyBorder="1" applyFont="1">
      <alignment horizontal="left" shrinkToFit="0" vertical="center" wrapText="1"/>
    </xf>
    <xf borderId="0" fillId="0" fontId="38" numFmtId="0" xfId="0" applyAlignment="1" applyFont="1">
      <alignment horizontal="left" shrinkToFit="0" vertical="center" wrapText="1"/>
    </xf>
    <xf borderId="0" fillId="0" fontId="4" numFmtId="165" xfId="0" applyAlignment="1" applyFont="1" applyNumberFormat="1">
      <alignment horizontal="center" shrinkToFit="0" wrapText="0"/>
    </xf>
    <xf borderId="4" fillId="7" fontId="4" numFmtId="0" xfId="0" applyAlignment="1" applyBorder="1" applyFill="1" applyFont="1">
      <alignment horizontal="left" shrinkToFit="0" vertical="center" wrapText="1"/>
    </xf>
    <xf borderId="9" fillId="7" fontId="4" numFmtId="0" xfId="0" applyAlignment="1" applyBorder="1" applyFont="1">
      <alignment horizontal="left" shrinkToFit="0" vertical="center" wrapText="1"/>
    </xf>
    <xf borderId="9" fillId="0" fontId="40" numFmtId="0" xfId="0" applyAlignment="1" applyBorder="1" applyFont="1">
      <alignment horizontal="left" shrinkToFit="0" vertical="center" wrapText="1"/>
    </xf>
    <xf borderId="9" fillId="7" fontId="2" numFmtId="0" xfId="0" applyAlignment="1" applyBorder="1" applyFont="1">
      <alignment horizontal="left" shrinkToFit="0" vertical="center" wrapText="1"/>
    </xf>
    <xf borderId="9" fillId="7" fontId="41" numFmtId="0" xfId="0" applyAlignment="1" applyBorder="1" applyFont="1">
      <alignment horizontal="left" shrinkToFit="0" vertical="center" wrapText="1"/>
    </xf>
    <xf borderId="13" fillId="7" fontId="2" numFmtId="0" xfId="0" applyAlignment="1" applyBorder="1" applyFont="1">
      <alignment horizontal="left" shrinkToFit="0" vertical="center" wrapText="1"/>
    </xf>
    <xf borderId="9" fillId="0" fontId="42" numFmtId="0" xfId="0" applyAlignment="1" applyBorder="1" applyFont="1">
      <alignment horizontal="left" shrinkToFit="0" vertical="center" wrapText="1"/>
    </xf>
    <xf borderId="9" fillId="4" fontId="43" numFmtId="0" xfId="0" applyAlignment="1" applyBorder="1" applyFont="1">
      <alignment horizontal="left" shrinkToFit="0" wrapText="1"/>
    </xf>
    <xf borderId="14" fillId="0" fontId="2" numFmtId="0" xfId="0" applyAlignment="1" applyBorder="1" applyFont="1">
      <alignment horizontal="left" shrinkToFit="0" vertical="center" wrapText="1"/>
    </xf>
    <xf borderId="15" fillId="0" fontId="2" numFmtId="0" xfId="0" applyAlignment="1" applyBorder="1" applyFont="1">
      <alignment horizontal="left" shrinkToFit="0" vertical="center" wrapText="1"/>
    </xf>
    <xf borderId="4" fillId="2" fontId="4" numFmtId="0" xfId="0" applyAlignment="1" applyBorder="1" applyFont="1">
      <alignment horizontal="left" shrinkToFit="0" vertical="center" wrapText="1"/>
    </xf>
    <xf borderId="16" fillId="0" fontId="2" numFmtId="0" xfId="0" applyAlignment="1" applyBorder="1" applyFont="1">
      <alignment horizontal="left" shrinkToFit="0" vertical="center" wrapText="1"/>
    </xf>
    <xf borderId="16" fillId="0" fontId="4" numFmtId="0" xfId="0" applyAlignment="1" applyBorder="1" applyFont="1">
      <alignment horizontal="left" shrinkToFit="0" vertical="center" wrapText="1"/>
    </xf>
    <xf borderId="16" fillId="0" fontId="44" numFmtId="0" xfId="0" applyAlignment="1" applyBorder="1" applyFont="1">
      <alignment horizontal="left" shrinkToFit="0" vertical="center" wrapText="1"/>
    </xf>
    <xf borderId="17" fillId="0" fontId="2" numFmtId="0" xfId="0" applyAlignment="1" applyBorder="1" applyFont="1">
      <alignment horizontal="left" shrinkToFit="0" vertical="center" wrapText="1"/>
    </xf>
    <xf borderId="18" fillId="0" fontId="5" numFmtId="0" xfId="0" applyAlignment="1" applyBorder="1" applyFont="1">
      <alignment shrinkToFit="0" wrapText="1"/>
    </xf>
    <xf borderId="4" fillId="0" fontId="2" numFmtId="0" xfId="0" applyAlignment="1" applyBorder="1" applyFont="1">
      <alignment horizontal="left" shrinkToFit="0" vertical="center" wrapText="1"/>
    </xf>
    <xf borderId="9" fillId="0" fontId="4" numFmtId="0" xfId="0" applyAlignment="1" applyBorder="1" applyFont="1">
      <alignment horizontal="left" shrinkToFit="0" vertical="center" wrapText="1"/>
    </xf>
    <xf borderId="9" fillId="0" fontId="45" numFmtId="0" xfId="0" applyAlignment="1" applyBorder="1" applyFont="1">
      <alignment horizontal="left" shrinkToFit="0" vertical="center" wrapText="1"/>
    </xf>
    <xf borderId="9" fillId="0" fontId="46" numFmtId="0" xfId="0" applyAlignment="1" applyBorder="1" applyFont="1">
      <alignment horizontal="left" shrinkToFit="0" vertical="center" wrapText="1"/>
    </xf>
    <xf borderId="9" fillId="0" fontId="47" numFmtId="0" xfId="0" applyAlignment="1" applyBorder="1" applyFont="1">
      <alignment horizontal="left" shrinkToFit="0" vertical="center" wrapText="1"/>
    </xf>
    <xf borderId="4" fillId="0" fontId="45" numFmtId="0" xfId="0" applyAlignment="1" applyBorder="1" applyFont="1">
      <alignment horizontal="left" shrinkToFit="0" vertical="center" wrapText="1"/>
    </xf>
    <xf borderId="0" fillId="0" fontId="45" numFmtId="0" xfId="0" applyAlignment="1" applyFont="1">
      <alignment horizontal="left" shrinkToFit="0" vertical="center" wrapText="1"/>
    </xf>
    <xf borderId="9" fillId="0" fontId="48" numFmtId="0" xfId="0" applyAlignment="1" applyBorder="1" applyFont="1">
      <alignment horizontal="left" shrinkToFit="0" vertical="center" wrapText="1"/>
    </xf>
    <xf borderId="0" fillId="0" fontId="48" numFmtId="0" xfId="0" applyAlignment="1" applyFont="1">
      <alignment horizontal="left" shrinkToFit="0" vertical="center" wrapText="1"/>
    </xf>
    <xf borderId="9" fillId="4" fontId="2" numFmtId="0" xfId="0" applyAlignment="1" applyBorder="1" applyFont="1">
      <alignment horizontal="left" shrinkToFit="0" vertical="center" wrapText="1"/>
    </xf>
    <xf borderId="9" fillId="4" fontId="49" numFmtId="0" xfId="0" applyAlignment="1" applyBorder="1" applyFont="1">
      <alignment horizontal="left" shrinkToFit="0" vertical="center" wrapText="1"/>
    </xf>
    <xf borderId="9" fillId="0" fontId="50" numFmtId="0" xfId="0" applyAlignment="1" applyBorder="1" applyFont="1">
      <alignment horizontal="left" shrinkToFit="0" vertical="center" wrapText="1"/>
    </xf>
    <xf borderId="13" fillId="4" fontId="2" numFmtId="0" xfId="0" applyAlignment="1" applyBorder="1" applyFont="1">
      <alignment horizontal="left" shrinkToFit="0" vertical="center" wrapText="1"/>
    </xf>
    <xf borderId="11" fillId="4" fontId="2" numFmtId="0" xfId="0" applyAlignment="1" applyBorder="1" applyFont="1">
      <alignment horizontal="left" shrinkToFit="0" vertical="center" wrapText="1"/>
    </xf>
    <xf borderId="11" fillId="0" fontId="4" numFmtId="0" xfId="0" applyAlignment="1" applyBorder="1" applyFont="1">
      <alignment horizontal="left" shrinkToFit="0" vertical="center" wrapText="1"/>
    </xf>
    <xf borderId="11" fillId="4" fontId="4" numFmtId="0" xfId="0" applyAlignment="1" applyBorder="1" applyFont="1">
      <alignment horizontal="left" shrinkToFit="0" vertical="center" wrapText="1"/>
    </xf>
    <xf borderId="19" fillId="0" fontId="4" numFmtId="0" xfId="0" applyAlignment="1" applyBorder="1" applyFont="1">
      <alignment horizontal="left" shrinkToFit="0" vertical="center" wrapText="1"/>
    </xf>
    <xf borderId="20" fillId="0" fontId="5" numFmtId="0" xfId="0" applyAlignment="1" applyBorder="1" applyFont="1">
      <alignment shrinkToFit="0" wrapText="1"/>
    </xf>
    <xf borderId="21" fillId="0" fontId="5" numFmtId="0" xfId="0" applyAlignment="1" applyBorder="1" applyFont="1">
      <alignment shrinkToFit="0" wrapText="1"/>
    </xf>
    <xf borderId="11" fillId="0" fontId="2" numFmtId="0" xfId="0" applyAlignment="1" applyBorder="1" applyFont="1">
      <alignment horizontal="left" shrinkToFit="0" vertical="center" wrapText="1"/>
    </xf>
    <xf borderId="9" fillId="0" fontId="51" numFmtId="0" xfId="0" applyAlignment="1" applyBorder="1" applyFont="1">
      <alignment horizontal="left" shrinkToFit="0" vertical="center" wrapText="1"/>
    </xf>
    <xf borderId="19" fillId="8" fontId="4" numFmtId="0" xfId="0" applyAlignment="1" applyBorder="1" applyFill="1" applyFont="1">
      <alignment horizontal="left" shrinkToFit="0" vertical="center" wrapText="1"/>
    </xf>
    <xf borderId="16" fillId="2" fontId="4" numFmtId="0" xfId="0" applyAlignment="1" applyBorder="1" applyFont="1">
      <alignment horizontal="left" shrinkToFit="0" vertical="center" wrapText="1"/>
    </xf>
    <xf borderId="17" fillId="2" fontId="4" numFmtId="0" xfId="0" applyAlignment="1" applyBorder="1" applyFont="1">
      <alignment horizontal="left" shrinkToFit="0" vertical="center" wrapText="1"/>
    </xf>
    <xf borderId="22" fillId="0" fontId="5" numFmtId="0" xfId="0" applyAlignment="1" applyBorder="1" applyFont="1">
      <alignment shrinkToFit="0" wrapText="1"/>
    </xf>
    <xf borderId="4" fillId="4" fontId="2" numFmtId="0" xfId="0" applyAlignment="1" applyBorder="1" applyFont="1">
      <alignment horizontal="left" shrinkToFit="0" vertical="center" wrapText="1"/>
    </xf>
    <xf borderId="11" fillId="4" fontId="52" numFmtId="0" xfId="0" applyAlignment="1" applyBorder="1" applyFont="1">
      <alignment horizontal="left" shrinkToFit="0" vertical="center" wrapText="1"/>
    </xf>
    <xf borderId="19" fillId="9" fontId="4" numFmtId="0" xfId="0" applyAlignment="1" applyBorder="1" applyFill="1" applyFont="1">
      <alignment horizontal="left" shrinkToFit="0" vertical="center" wrapText="1"/>
    </xf>
    <xf borderId="11" fillId="9" fontId="4" numFmtId="0" xfId="0" applyAlignment="1" applyBorder="1" applyFont="1">
      <alignment horizontal="left" shrinkToFit="0" vertical="center" wrapText="1"/>
    </xf>
    <xf borderId="11" fillId="9" fontId="2" numFmtId="0" xfId="0" applyAlignment="1" applyBorder="1" applyFont="1">
      <alignment horizontal="left" shrinkToFit="0" vertical="center" wrapText="1"/>
    </xf>
    <xf borderId="4" fillId="10" fontId="4" numFmtId="0" xfId="0" applyAlignment="1" applyBorder="1" applyFill="1" applyFont="1">
      <alignment horizontal="left" shrinkToFit="0" vertical="center" wrapText="1"/>
    </xf>
    <xf borderId="9" fillId="10" fontId="4" numFmtId="0" xfId="0" applyAlignment="1" applyBorder="1" applyFont="1">
      <alignment horizontal="left" shrinkToFit="0" vertical="center" wrapText="1"/>
    </xf>
    <xf borderId="0" fillId="0" fontId="53" numFmtId="0" xfId="0" applyAlignment="1" applyFont="1">
      <alignment horizontal="left" shrinkToFit="0" vertical="center" wrapText="1"/>
    </xf>
    <xf borderId="23" fillId="0" fontId="4" numFmtId="0" xfId="0" applyAlignment="1" applyBorder="1" applyFont="1">
      <alignment horizontal="left" shrinkToFit="0" vertical="center" wrapText="1"/>
    </xf>
    <xf borderId="24" fillId="0" fontId="4" numFmtId="0" xfId="0" applyAlignment="1" applyBorder="1" applyFont="1">
      <alignment horizontal="left" shrinkToFit="0" vertical="center" wrapText="1"/>
    </xf>
    <xf borderId="25" fillId="0" fontId="4" numFmtId="0" xfId="0" applyAlignment="1" applyBorder="1" applyFont="1">
      <alignment horizontal="left" shrinkToFit="0" vertical="center" wrapText="1"/>
    </xf>
    <xf borderId="26" fillId="0" fontId="4" numFmtId="0" xfId="0" applyAlignment="1" applyBorder="1" applyFont="1">
      <alignment horizontal="left" shrinkToFit="0" vertical="center" wrapText="1"/>
    </xf>
    <xf borderId="14" fillId="0" fontId="4" numFmtId="0" xfId="0" applyAlignment="1" applyBorder="1" applyFont="1">
      <alignment horizontal="left" shrinkToFit="0" vertical="center" wrapText="1"/>
    </xf>
    <xf borderId="27" fillId="0" fontId="4" numFmtId="0" xfId="0" applyAlignment="1" applyBorder="1" applyFont="1">
      <alignment horizontal="left" shrinkToFit="0" vertical="center" wrapText="1"/>
    </xf>
    <xf borderId="28" fillId="0" fontId="4" numFmtId="0" xfId="0" applyAlignment="1" applyBorder="1" applyFont="1">
      <alignment horizontal="left" shrinkToFit="0" vertical="center" wrapText="1"/>
    </xf>
    <xf borderId="15" fillId="0" fontId="4" numFmtId="0" xfId="0" applyAlignment="1" applyBorder="1" applyFont="1">
      <alignment horizontal="left" shrinkToFit="0" vertical="center" wrapText="1"/>
    </xf>
    <xf borderId="0" fillId="0" fontId="9" numFmtId="0" xfId="0" applyAlignment="1" applyFont="1">
      <alignment horizontal="left" shrinkToFit="0" vertical="center" wrapText="1"/>
    </xf>
    <xf borderId="29" fillId="4" fontId="2" numFmtId="0" xfId="0" applyAlignment="1" applyBorder="1" applyFont="1">
      <alignment horizontal="left" shrinkToFit="0" vertical="center" wrapText="1"/>
    </xf>
    <xf borderId="16" fillId="2" fontId="9" numFmtId="0" xfId="0" applyAlignment="1" applyBorder="1" applyFont="1">
      <alignment horizontal="left" shrinkToFit="0" vertical="center" wrapText="1"/>
    </xf>
    <xf borderId="17" fillId="2" fontId="9" numFmtId="0" xfId="0" applyAlignment="1" applyBorder="1" applyFont="1">
      <alignment horizontal="left" shrinkToFit="0" vertical="center" wrapText="1"/>
    </xf>
    <xf borderId="11" fillId="4" fontId="14" numFmtId="0" xfId="0" applyAlignment="1" applyBorder="1" applyFont="1">
      <alignment horizontal="left" shrinkToFit="0" vertical="center" wrapText="1"/>
    </xf>
    <xf borderId="11" fillId="4" fontId="54" numFmtId="0" xfId="0" applyAlignment="1" applyBorder="1" applyFont="1">
      <alignment horizontal="left" shrinkToFit="0" vertical="center" wrapText="1"/>
    </xf>
    <xf borderId="27" fillId="4" fontId="2" numFmtId="0" xfId="0" applyAlignment="1" applyBorder="1" applyFont="1">
      <alignment horizontal="left" shrinkToFit="0" vertical="center" wrapText="1"/>
    </xf>
    <xf borderId="30" fillId="4" fontId="2" numFmtId="0" xfId="0" applyAlignment="1" applyBorder="1" applyFont="1">
      <alignment horizontal="left" shrinkToFit="0" vertical="center" wrapText="1"/>
    </xf>
    <xf borderId="11" fillId="0" fontId="55" numFmtId="0" xfId="0" applyAlignment="1" applyBorder="1" applyFont="1">
      <alignment horizontal="left" shrinkToFit="0" vertical="center" wrapText="1"/>
    </xf>
    <xf borderId="11" fillId="0" fontId="9" numFmtId="0" xfId="0" applyAlignment="1" applyBorder="1" applyFont="1">
      <alignment horizontal="left" shrinkToFit="0" vertical="center" wrapText="1"/>
    </xf>
    <xf borderId="19" fillId="0" fontId="9" numFmtId="0" xfId="0" applyAlignment="1" applyBorder="1" applyFont="1">
      <alignment horizontal="left" shrinkToFit="0" vertical="center" wrapText="1"/>
    </xf>
    <xf borderId="11" fillId="0" fontId="7" numFmtId="0" xfId="0" applyAlignment="1" applyBorder="1" applyFont="1">
      <alignment horizontal="left" shrinkToFit="0" vertical="center" wrapText="1"/>
    </xf>
    <xf borderId="19" fillId="0" fontId="55" numFmtId="0" xfId="0" applyAlignment="1" applyBorder="1" applyFont="1">
      <alignment horizontal="left" shrinkToFit="0" vertical="center" wrapText="1"/>
    </xf>
    <xf borderId="20" fillId="0" fontId="55" numFmtId="0" xfId="0" applyAlignment="1" applyBorder="1" applyFont="1">
      <alignment horizontal="left" shrinkToFit="0" vertical="center" wrapText="1"/>
    </xf>
    <xf borderId="24" fillId="0" fontId="55" numFmtId="0" xfId="0" applyAlignment="1" applyBorder="1" applyFont="1">
      <alignment horizontal="left" shrinkToFit="0" vertical="center" wrapText="1"/>
    </xf>
    <xf borderId="21" fillId="0" fontId="55" numFmtId="0" xfId="0" applyAlignment="1" applyBorder="1" applyFont="1">
      <alignment horizontal="left" shrinkToFit="0" vertical="center" wrapText="1"/>
    </xf>
    <xf borderId="16" fillId="10" fontId="4" numFmtId="0" xfId="0" applyAlignment="1" applyBorder="1" applyFont="1">
      <alignment horizontal="left" shrinkToFit="0" vertical="center" wrapText="1"/>
    </xf>
    <xf borderId="16" fillId="10" fontId="9" numFmtId="0" xfId="0" applyAlignment="1" applyBorder="1" applyFont="1">
      <alignment horizontal="left" shrinkToFit="0" vertical="center" wrapText="1"/>
    </xf>
    <xf borderId="17" fillId="10" fontId="9" numFmtId="0" xfId="0" applyAlignment="1" applyBorder="1" applyFont="1">
      <alignment horizontal="left" shrinkToFit="0" vertical="center" wrapText="1"/>
    </xf>
    <xf borderId="9" fillId="10" fontId="9" numFmtId="0" xfId="0" applyAlignment="1" applyBorder="1" applyFont="1">
      <alignment horizontal="left" shrinkToFit="0" vertical="center" wrapText="1"/>
    </xf>
    <xf borderId="19" fillId="4" fontId="2" numFmtId="0" xfId="0" applyAlignment="1" applyBorder="1" applyFont="1">
      <alignment horizontal="left" shrinkToFit="0" vertical="center" wrapText="1"/>
    </xf>
    <xf borderId="11" fillId="11" fontId="2" numFmtId="0" xfId="0" applyAlignment="1" applyBorder="1" applyFill="1" applyFont="1">
      <alignment horizontal="left" shrinkToFit="0" vertical="center" wrapText="1"/>
    </xf>
    <xf borderId="0" fillId="0" fontId="56" numFmtId="0" xfId="0" applyAlignment="1" applyFont="1">
      <alignment horizontal="left" shrinkToFit="0" vertical="center" wrapText="1"/>
    </xf>
    <xf borderId="19" fillId="4" fontId="57" numFmtId="0" xfId="0" applyAlignment="1" applyBorder="1" applyFont="1">
      <alignment horizontal="left" shrinkToFit="0" vertical="center" wrapText="1"/>
    </xf>
    <xf borderId="9" fillId="4" fontId="58" numFmtId="0" xfId="0" applyAlignment="1" applyBorder="1" applyFont="1">
      <alignment horizontal="left" shrinkToFit="0" vertical="center" wrapText="1"/>
    </xf>
    <xf borderId="0" fillId="0" fontId="58" numFmtId="0" xfId="0" applyAlignment="1" applyFont="1">
      <alignment horizontal="left" shrinkToFit="0" vertical="center" wrapText="1"/>
    </xf>
    <xf borderId="11" fillId="4" fontId="48" numFmtId="0" xfId="0" applyAlignment="1" applyBorder="1" applyFont="1">
      <alignment horizontal="left" shrinkToFit="0" vertical="center" wrapText="1"/>
    </xf>
    <xf borderId="11" fillId="4" fontId="59" numFmtId="0" xfId="0" applyAlignment="1" applyBorder="1" applyFont="1">
      <alignment horizontal="left" shrinkToFit="0" vertical="center" wrapText="1"/>
    </xf>
    <xf borderId="11" fillId="4" fontId="60" numFmtId="0" xfId="0" applyAlignment="1" applyBorder="1" applyFont="1">
      <alignment horizontal="left" shrinkToFit="0" vertical="center" wrapText="1"/>
    </xf>
    <xf borderId="9" fillId="4" fontId="61" numFmtId="0" xfId="0" applyAlignment="1" applyBorder="1" applyFont="1">
      <alignment horizontal="left" shrinkToFit="0" vertical="center" wrapText="1"/>
    </xf>
    <xf borderId="9" fillId="4" fontId="48" numFmtId="0" xfId="0" applyAlignment="1" applyBorder="1" applyFont="1">
      <alignment horizontal="left" shrinkToFit="0" vertical="center" wrapText="1"/>
    </xf>
    <xf borderId="9" fillId="4" fontId="62" numFmtId="0" xfId="0" applyAlignment="1" applyBorder="1" applyFont="1">
      <alignment horizontal="left" shrinkToFit="0" vertical="center" wrapText="1"/>
    </xf>
    <xf borderId="9" fillId="4" fontId="7" numFmtId="0" xfId="0" applyAlignment="1" applyBorder="1" applyFont="1">
      <alignment horizontal="left" shrinkToFit="0" vertical="center" wrapText="1"/>
    </xf>
    <xf borderId="9" fillId="4" fontId="63" numFmtId="0" xfId="0" applyAlignment="1" applyBorder="1" applyFont="1">
      <alignment horizontal="left" shrinkToFit="0" vertical="center" wrapText="1"/>
    </xf>
    <xf borderId="9" fillId="0" fontId="64" numFmtId="0" xfId="0" applyAlignment="1" applyBorder="1" applyFont="1">
      <alignment horizontal="left" shrinkToFit="0" vertical="center" wrapText="1"/>
    </xf>
    <xf borderId="9" fillId="4" fontId="65" numFmtId="0" xfId="0" applyAlignment="1" applyBorder="1" applyFont="1">
      <alignment horizontal="left" shrinkToFit="0" vertical="center" wrapText="1"/>
    </xf>
    <xf borderId="0" fillId="0" fontId="65" numFmtId="0" xfId="0" applyAlignment="1" applyFont="1">
      <alignment horizontal="left" shrinkToFit="0" vertical="center" wrapText="1"/>
    </xf>
    <xf borderId="9" fillId="4" fontId="66" numFmtId="0" xfId="0" applyAlignment="1" applyBorder="1" applyFont="1">
      <alignment horizontal="left" shrinkToFit="0" vertical="center" wrapText="1"/>
    </xf>
    <xf borderId="9" fillId="4" fontId="67" numFmtId="0" xfId="0" applyAlignment="1" applyBorder="1" applyFont="1">
      <alignment horizontal="left" shrinkToFit="0" vertical="center" wrapText="1"/>
    </xf>
    <xf borderId="9" fillId="12" fontId="2" numFmtId="0" xfId="0" applyAlignment="1" applyBorder="1" applyFill="1" applyFont="1">
      <alignment horizontal="left" shrinkToFit="0" vertical="center" wrapText="1"/>
    </xf>
    <xf borderId="9" fillId="12" fontId="48" numFmtId="0" xfId="0" applyAlignment="1" applyBorder="1" applyFont="1">
      <alignment horizontal="left" shrinkToFit="0" vertical="center" wrapText="1"/>
    </xf>
    <xf borderId="9" fillId="4" fontId="60" numFmtId="0" xfId="0" applyAlignment="1" applyBorder="1" applyFont="1">
      <alignment horizontal="left" shrinkToFit="0" vertical="center" wrapText="1"/>
    </xf>
    <xf borderId="0" fillId="0" fontId="60" numFmtId="0" xfId="0" applyAlignment="1" applyFont="1">
      <alignment horizontal="left" shrinkToFit="0" vertical="center" wrapText="1"/>
    </xf>
    <xf borderId="0" fillId="4" fontId="2" numFmtId="0" xfId="0" applyAlignment="1" applyFont="1">
      <alignment horizontal="left" shrinkToFit="0" vertical="center" wrapText="1"/>
    </xf>
    <xf borderId="1" fillId="0" fontId="4" numFmtId="0" xfId="0" applyAlignment="1" applyBorder="1" applyFont="1">
      <alignment horizontal="left" shrinkToFit="0" vertical="center" wrapText="1"/>
    </xf>
    <xf borderId="31" fillId="0" fontId="4" numFmtId="0" xfId="0" applyAlignment="1" applyBorder="1" applyFont="1">
      <alignment horizontal="left" shrinkToFit="0" vertical="center" wrapText="1"/>
    </xf>
    <xf borderId="1" fillId="0" fontId="55" numFmtId="0" xfId="0" applyAlignment="1" applyBorder="1" applyFont="1">
      <alignment horizontal="left" shrinkToFit="0" vertical="center" wrapText="1"/>
    </xf>
    <xf borderId="0" fillId="0" fontId="55" numFmtId="0" xfId="0" applyAlignment="1" applyFont="1">
      <alignment horizontal="left" shrinkToFit="0" vertical="center" wrapText="1"/>
    </xf>
    <xf borderId="31" fillId="0" fontId="55" numFmtId="0" xfId="0" applyAlignment="1" applyBorder="1" applyFont="1">
      <alignment horizontal="left" shrinkToFit="0" vertical="center" wrapText="1"/>
    </xf>
    <xf borderId="0" fillId="0" fontId="2" numFmtId="166" xfId="0" applyAlignment="1" applyFont="1" applyNumberFormat="1">
      <alignment horizontal="left" shrinkToFit="0" vertical="center" wrapText="1"/>
    </xf>
  </cellXfs>
  <cellStyles count="1">
    <cellStyle xfId="0" name="Normal" builtinId="0"/>
  </cellStyles>
  <dxfs count="1">
    <dxf>
      <font/>
      <fill>
        <patternFill patternType="solid">
          <fgColor rgb="FFB7E1CD"/>
          <bgColor rgb="FFB7E1CD"/>
        </patternFill>
      </fill>
      <alignment shrinkToFit="0" wrapText="1"/>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canva.com/" TargetMode="External"/><Relationship Id="rId3" Type="http://schemas.openxmlformats.org/officeDocument/2006/relationships/hyperlink" Target="https://www.cerebriti.com/" TargetMode="External"/><Relationship Id="rId4" Type="http://schemas.openxmlformats.org/officeDocument/2006/relationships/hyperlink" Target="https://www.plickers.com/" TargetMode="External"/><Relationship Id="rId5" Type="http://schemas.openxmlformats.org/officeDocument/2006/relationships/hyperlink" Target="http://www.fromtexttospeech.com/" TargetMode="External"/><Relationship Id="rId6" Type="http://schemas.openxmlformats.org/officeDocument/2006/relationships/hyperlink" Target="https://www.storyjumper.com/" TargetMode="External"/><Relationship Id="rId7" Type="http://schemas.openxmlformats.org/officeDocument/2006/relationships/drawing" Target="../drawings/drawing1.xml"/><Relationship Id="rId8"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40" Type="http://schemas.openxmlformats.org/officeDocument/2006/relationships/hyperlink" Target="http://www.discoveryeducation.com/" TargetMode="External"/><Relationship Id="rId190" Type="http://schemas.openxmlformats.org/officeDocument/2006/relationships/hyperlink" Target="https://www.ego4u.com/" TargetMode="External"/><Relationship Id="rId42" Type="http://schemas.openxmlformats.org/officeDocument/2006/relationships/hyperlink" Target="https://coretools.ldc.org/home" TargetMode="External"/><Relationship Id="rId41" Type="http://schemas.openxmlformats.org/officeDocument/2006/relationships/hyperlink" Target="https://www.educationworld.com/tools_templates/index.shtml" TargetMode="External"/><Relationship Id="rId44" Type="http://schemas.openxmlformats.org/officeDocument/2006/relationships/hyperlink" Target="https://play.google.com/store/apps/details?id=com.crossforward.audiobooks" TargetMode="External"/><Relationship Id="rId194" Type="http://schemas.openxmlformats.org/officeDocument/2006/relationships/hyperlink" Target="http://www.fonetiks.org/" TargetMode="External"/><Relationship Id="rId43" Type="http://schemas.openxmlformats.org/officeDocument/2006/relationships/hyperlink" Target="https://www.nationalgeographic.org/education/classroom-resources/" TargetMode="External"/><Relationship Id="rId193" Type="http://schemas.openxmlformats.org/officeDocument/2006/relationships/hyperlink" Target="http://fonetiks.org/" TargetMode="External"/><Relationship Id="rId46" Type="http://schemas.openxmlformats.org/officeDocument/2006/relationships/hyperlink" Target="https://play.google.com/store/apps/details?id=livio.pack.lang.en_US" TargetMode="External"/><Relationship Id="rId192" Type="http://schemas.openxmlformats.org/officeDocument/2006/relationships/hyperlink" Target="https://www.learnenglish.de/" TargetMode="External"/><Relationship Id="rId45" Type="http://schemas.openxmlformats.org/officeDocument/2006/relationships/hyperlink" Target="https://play.google.com/store/apps/details?id=com.hellotalk" TargetMode="External"/><Relationship Id="rId191" Type="http://schemas.openxmlformats.org/officeDocument/2006/relationships/hyperlink" Target="https://eltjam.academy/" TargetMode="External"/><Relationship Id="rId48" Type="http://schemas.openxmlformats.org/officeDocument/2006/relationships/hyperlink" Target="https://play.google.com/store/apps/details?id=org.cambridgeenglish.bravi.quiz" TargetMode="External"/><Relationship Id="rId187" Type="http://schemas.openxmlformats.org/officeDocument/2006/relationships/hyperlink" Target="http://feeds.feedburner.com/BetterAtEnglish" TargetMode="External"/><Relationship Id="rId47" Type="http://schemas.openxmlformats.org/officeDocument/2006/relationships/hyperlink" Target="https://play.google.com/store/apps/details?id=com.praveenj.pverb" TargetMode="External"/><Relationship Id="rId186" Type="http://schemas.openxmlformats.org/officeDocument/2006/relationships/hyperlink" Target="http://www.learner.org/" TargetMode="External"/><Relationship Id="rId185" Type="http://schemas.openxmlformats.org/officeDocument/2006/relationships/hyperlink" Target="https://oli.cmu.edu/" TargetMode="External"/><Relationship Id="rId49" Type="http://schemas.openxmlformats.org/officeDocument/2006/relationships/hyperlink" Target="https://owl.purdue.edu/owl_exercises/spelling_exercises/ible_vs_able/ible_and_able_spelling_exercise_1.html" TargetMode="External"/><Relationship Id="rId184" Type="http://schemas.openxmlformats.org/officeDocument/2006/relationships/hyperlink" Target="https://imgflip.com/memegenerator" TargetMode="External"/><Relationship Id="rId189" Type="http://schemas.openxmlformats.org/officeDocument/2006/relationships/hyperlink" Target="https://www.flo-joe.co.uk/" TargetMode="External"/><Relationship Id="rId188" Type="http://schemas.openxmlformats.org/officeDocument/2006/relationships/hyperlink" Target="https://www.eslpod.com/" TargetMode="External"/><Relationship Id="rId31" Type="http://schemas.openxmlformats.org/officeDocument/2006/relationships/hyperlink" Target="https://listenaminute.com/" TargetMode="External"/><Relationship Id="rId30" Type="http://schemas.openxmlformats.org/officeDocument/2006/relationships/hyperlink" Target="https://padlet.com/" TargetMode="External"/><Relationship Id="rId33" Type="http://schemas.openxmlformats.org/officeDocument/2006/relationships/hyperlink" Target="https://kahoot.com/" TargetMode="External"/><Relationship Id="rId183" Type="http://schemas.openxmlformats.org/officeDocument/2006/relationships/hyperlink" Target="http://www.onestopenglish.com/" TargetMode="External"/><Relationship Id="rId32" Type="http://schemas.openxmlformats.org/officeDocument/2006/relationships/hyperlink" Target="http://learnenglish.britishcouncil.org/" TargetMode="External"/><Relationship Id="rId182" Type="http://schemas.openxmlformats.org/officeDocument/2006/relationships/hyperlink" Target="https://supersimple.com/super-simple-songs/" TargetMode="External"/><Relationship Id="rId35" Type="http://schemas.openxmlformats.org/officeDocument/2006/relationships/hyperlink" Target="http://blogger.com/" TargetMode="External"/><Relationship Id="rId181" Type="http://schemas.openxmlformats.org/officeDocument/2006/relationships/hyperlink" Target="http://www.pictolang.com/picture-match.php?langID=15&amp;catID=2" TargetMode="External"/><Relationship Id="rId34" Type="http://schemas.openxmlformats.org/officeDocument/2006/relationships/hyperlink" Target="https://www.teacherspayteachers.com/" TargetMode="External"/><Relationship Id="rId180" Type="http://schemas.openxmlformats.org/officeDocument/2006/relationships/hyperlink" Target="http://www.colorincolorado.org/ell-basics/ell-resources-grade" TargetMode="External"/><Relationship Id="rId37" Type="http://schemas.openxmlformats.org/officeDocument/2006/relationships/hyperlink" Target="https://www.esl-lab.com/index.htm" TargetMode="External"/><Relationship Id="rId176" Type="http://schemas.openxmlformats.org/officeDocument/2006/relationships/hyperlink" Target="https://quizbean.com/home" TargetMode="External"/><Relationship Id="rId36" Type="http://schemas.openxmlformats.org/officeDocument/2006/relationships/hyperlink" Target="https://www.powtoon.com/home/?" TargetMode="External"/><Relationship Id="rId175" Type="http://schemas.openxmlformats.org/officeDocument/2006/relationships/hyperlink" Target="https://en.islcollective.com/" TargetMode="External"/><Relationship Id="rId39" Type="http://schemas.openxmlformats.org/officeDocument/2006/relationships/hyperlink" Target="http://www.superteachertools.us/" TargetMode="External"/><Relationship Id="rId174" Type="http://schemas.openxmlformats.org/officeDocument/2006/relationships/hyperlink" Target="http://a4esl.org/" TargetMode="External"/><Relationship Id="rId38" Type="http://schemas.openxmlformats.org/officeDocument/2006/relationships/hyperlink" Target="https://www.wordclouds.com/" TargetMode="External"/><Relationship Id="rId173" Type="http://schemas.openxmlformats.org/officeDocument/2006/relationships/hyperlink" Target="https://www.usingenglish.com/esl/students/" TargetMode="External"/><Relationship Id="rId179" Type="http://schemas.openxmlformats.org/officeDocument/2006/relationships/hyperlink" Target="https://engvarta.com/" TargetMode="External"/><Relationship Id="rId178" Type="http://schemas.openxmlformats.org/officeDocument/2006/relationships/hyperlink" Target="https://examtimerecursos.softonic.com/aplicaciones-web" TargetMode="External"/><Relationship Id="rId177" Type="http://schemas.openxmlformats.org/officeDocument/2006/relationships/hyperlink" Target="http://www.quizmeonline.net/online-quizzes" TargetMode="External"/><Relationship Id="rId20" Type="http://schemas.openxmlformats.org/officeDocument/2006/relationships/hyperlink" Target="https://ed.ted.com/" TargetMode="External"/><Relationship Id="rId22" Type="http://schemas.openxmlformats.org/officeDocument/2006/relationships/hyperlink" Target="https://www.classtools.net/FB/home-page" TargetMode="External"/><Relationship Id="rId21" Type="http://schemas.openxmlformats.org/officeDocument/2006/relationships/hyperlink" Target="https://www.peardeck.com/" TargetMode="External"/><Relationship Id="rId24" Type="http://schemas.openxmlformats.org/officeDocument/2006/relationships/hyperlink" Target="https://www.rosettastone.com/lp/sbsr/livemocha/?prid=livemocha_com" TargetMode="External"/><Relationship Id="rId23" Type="http://schemas.openxmlformats.org/officeDocument/2006/relationships/hyperlink" Target="https://www.commonlit.org/" TargetMode="External"/><Relationship Id="rId26" Type="http://schemas.openxmlformats.org/officeDocument/2006/relationships/hyperlink" Target="http://www.eslcafe.com/" TargetMode="External"/><Relationship Id="rId25" Type="http://schemas.openxmlformats.org/officeDocument/2006/relationships/hyperlink" Target="https://www.fluentu.com/english/blog/advanced-english-esl-vocabulary-unique/" TargetMode="External"/><Relationship Id="rId28" Type="http://schemas.openxmlformats.org/officeDocument/2006/relationships/hyperlink" Target="https://www.schoology.com/" TargetMode="External"/><Relationship Id="rId27" Type="http://schemas.openxmlformats.org/officeDocument/2006/relationships/hyperlink" Target="https://context.reverso.net/traduccion/espanol-ingles/" TargetMode="External"/><Relationship Id="rId29" Type="http://schemas.openxmlformats.org/officeDocument/2006/relationships/hyperlink" Target="https://www.rong-chang.com/" TargetMode="External"/><Relationship Id="rId11" Type="http://schemas.openxmlformats.org/officeDocument/2006/relationships/hyperlink" Target="https://chrome.google.com/webstore/detail/screencastify-screen-vide/mmeijimgabbpbgpdklnllpncmdofkcpn" TargetMode="External"/><Relationship Id="rId10" Type="http://schemas.openxmlformats.org/officeDocument/2006/relationships/hyperlink" Target="https://www.liveworksheets.com/" TargetMode="External"/><Relationship Id="rId13" Type="http://schemas.openxmlformats.org/officeDocument/2006/relationships/hyperlink" Target="https://www.allthingsgrammar.com/" TargetMode="External"/><Relationship Id="rId12" Type="http://schemas.openxmlformats.org/officeDocument/2006/relationships/hyperlink" Target="https://www.teach-this.com/" TargetMode="External"/><Relationship Id="rId15" Type="http://schemas.openxmlformats.org/officeDocument/2006/relationships/hyperlink" Target="https://www.mendeley.com/download-desktop/" TargetMode="External"/><Relationship Id="rId198" Type="http://schemas.openxmlformats.org/officeDocument/2006/relationships/hyperlink" Target="http://www.elllo.org/english/beginner-3-high.htm" TargetMode="External"/><Relationship Id="rId14" Type="http://schemas.openxmlformats.org/officeDocument/2006/relationships/hyperlink" Target="https://www.youtube.com/watch?v=6L-zHNdy288&amp;t=52s" TargetMode="External"/><Relationship Id="rId197" Type="http://schemas.openxmlformats.org/officeDocument/2006/relationships/hyperlink" Target="http://elllo.org/" TargetMode="External"/><Relationship Id="rId17" Type="http://schemas.openxmlformats.org/officeDocument/2006/relationships/hyperlink" Target="https://www.flippity.net/" TargetMode="External"/><Relationship Id="rId196" Type="http://schemas.openxmlformats.org/officeDocument/2006/relationships/hyperlink" Target="http://www.aaronshep.com/storytelling/GOS.html" TargetMode="External"/><Relationship Id="rId16" Type="http://schemas.openxmlformats.org/officeDocument/2006/relationships/hyperlink" Target="https://chrome.google.com/webstore/detail/grammar-and-spelling-chec/kdfieneakcjfaiglcfcgkidlkmlijjnh?hl=en" TargetMode="External"/><Relationship Id="rId195" Type="http://schemas.openxmlformats.org/officeDocument/2006/relationships/hyperlink" Target="https://www.merriam-webster.com/" TargetMode="External"/><Relationship Id="rId19" Type="http://schemas.openxmlformats.org/officeDocument/2006/relationships/hyperlink" Target="https://www.mentimeter.com/" TargetMode="External"/><Relationship Id="rId18" Type="http://schemas.openxmlformats.org/officeDocument/2006/relationships/hyperlink" Target="https://quizlet.com/" TargetMode="External"/><Relationship Id="rId199" Type="http://schemas.openxmlformats.org/officeDocument/2006/relationships/hyperlink" Target="https://www.podcastsinenglish.com/" TargetMode="External"/><Relationship Id="rId84" Type="http://schemas.openxmlformats.org/officeDocument/2006/relationships/hyperlink" Target="http://www.languageguide.org/english/vocabulary/" TargetMode="External"/><Relationship Id="rId83" Type="http://schemas.openxmlformats.org/officeDocument/2006/relationships/hyperlink" Target="https://edu.google.com/products/classroom/?modal_active=none" TargetMode="External"/><Relationship Id="rId86" Type="http://schemas.openxmlformats.org/officeDocument/2006/relationships/hyperlink" Target="http://www.bbc.co.uk/learningenglish/" TargetMode="External"/><Relationship Id="rId85" Type="http://schemas.openxmlformats.org/officeDocument/2006/relationships/hyperlink" Target="https://breakingnewsenglish.com/" TargetMode="External"/><Relationship Id="rId88" Type="http://schemas.openxmlformats.org/officeDocument/2006/relationships/hyperlink" Target="https://www.thoughtco.com/esl-4133095" TargetMode="External"/><Relationship Id="rId150" Type="http://schemas.openxmlformats.org/officeDocument/2006/relationships/hyperlink" Target="https://www.baamboozle.com/" TargetMode="External"/><Relationship Id="rId271" Type="http://schemas.openxmlformats.org/officeDocument/2006/relationships/hyperlink" Target="https://brainly.co/" TargetMode="External"/><Relationship Id="rId87" Type="http://schemas.openxmlformats.org/officeDocument/2006/relationships/hyperlink" Target="https://learningenglish.voanews.com/" TargetMode="External"/><Relationship Id="rId270" Type="http://schemas.openxmlformats.org/officeDocument/2006/relationships/hyperlink" Target="https://flippity.net/" TargetMode="External"/><Relationship Id="rId89" Type="http://schemas.openxmlformats.org/officeDocument/2006/relationships/hyperlink" Target="https://es.englishcentral.com/videos" TargetMode="External"/><Relationship Id="rId80" Type="http://schemas.openxmlformats.org/officeDocument/2006/relationships/hyperlink" Target="https://creatorhub.issuu.com/" TargetMode="External"/><Relationship Id="rId82" Type="http://schemas.openxmlformats.org/officeDocument/2006/relationships/hyperlink" Target="https://app.classkick.com/" TargetMode="External"/><Relationship Id="rId81" Type="http://schemas.openxmlformats.org/officeDocument/2006/relationships/hyperlink" Target="https://es.lyricstraining.com/" TargetMode="External"/><Relationship Id="rId1" Type="http://schemas.openxmlformats.org/officeDocument/2006/relationships/hyperlink" Target="https://writeandimprove.com/workbooks" TargetMode="External"/><Relationship Id="rId2" Type="http://schemas.openxmlformats.org/officeDocument/2006/relationships/hyperlink" Target="https://app.grammarly.com/ddocs/319279854" TargetMode="External"/><Relationship Id="rId3" Type="http://schemas.openxmlformats.org/officeDocument/2006/relationships/hyperlink" Target="https://chrome.google.com/webstore/detail/dictionarist-instant-dict/npggnghnhkgioladlpfehafajnghlklc?hl=es" TargetMode="External"/><Relationship Id="rId149" Type="http://schemas.openxmlformats.org/officeDocument/2006/relationships/hyperlink" Target="https://voicethread.com/" TargetMode="External"/><Relationship Id="rId4" Type="http://schemas.openxmlformats.org/officeDocument/2006/relationships/hyperlink" Target="https://www.edmodo.com/" TargetMode="External"/><Relationship Id="rId148" Type="http://schemas.openxmlformats.org/officeDocument/2006/relationships/hyperlink" Target="https://en.linoit.com/" TargetMode="External"/><Relationship Id="rId269" Type="http://schemas.openxmlformats.org/officeDocument/2006/relationships/hyperlink" Target="https://www.superteachertools.us/" TargetMode="External"/><Relationship Id="rId9" Type="http://schemas.openxmlformats.org/officeDocument/2006/relationships/hyperlink" Target="https://chrome.google.com/webstore/detail/insertlearning/dehajjkfchegiinhcmoclkfbnmpgcahj" TargetMode="External"/><Relationship Id="rId143" Type="http://schemas.openxmlformats.org/officeDocument/2006/relationships/hyperlink" Target="https://www.khanacademy.org/" TargetMode="External"/><Relationship Id="rId264" Type="http://schemas.openxmlformats.org/officeDocument/2006/relationships/hyperlink" Target="https://www.eslgamesplus.com/" TargetMode="External"/><Relationship Id="rId142" Type="http://schemas.openxmlformats.org/officeDocument/2006/relationships/hyperlink" Target="http://eslpartytown.com/quiz-center/quiz.html" TargetMode="External"/><Relationship Id="rId263" Type="http://schemas.openxmlformats.org/officeDocument/2006/relationships/hyperlink" Target="https://h5p.org/" TargetMode="External"/><Relationship Id="rId141" Type="http://schemas.openxmlformats.org/officeDocument/2006/relationships/hyperlink" Target="http://esl.fis.edu/learners/index.htm" TargetMode="External"/><Relationship Id="rId262" Type="http://schemas.openxmlformats.org/officeDocument/2006/relationships/hyperlink" Target="http://www.effortlessenglish.libsyn.com/" TargetMode="External"/><Relationship Id="rId140" Type="http://schemas.openxmlformats.org/officeDocument/2006/relationships/hyperlink" Target="https://app.engoo.com/materials/en" TargetMode="External"/><Relationship Id="rId261" Type="http://schemas.openxmlformats.org/officeDocument/2006/relationships/hyperlink" Target="https://stackexchange.com/" TargetMode="External"/><Relationship Id="rId5" Type="http://schemas.openxmlformats.org/officeDocument/2006/relationships/hyperlink" Target="https://rewordify.com/" TargetMode="External"/><Relationship Id="rId147" Type="http://schemas.openxmlformats.org/officeDocument/2006/relationships/hyperlink" Target="https://kidblog.org/home/" TargetMode="External"/><Relationship Id="rId268" Type="http://schemas.openxmlformats.org/officeDocument/2006/relationships/hyperlink" Target="https://es.educaplay.com/" TargetMode="External"/><Relationship Id="rId6" Type="http://schemas.openxmlformats.org/officeDocument/2006/relationships/hyperlink" Target="https://es.hellolingo.com/" TargetMode="External"/><Relationship Id="rId146" Type="http://schemas.openxmlformats.org/officeDocument/2006/relationships/hyperlink" Target="https://ed.ted.com/" TargetMode="External"/><Relationship Id="rId267" Type="http://schemas.openxmlformats.org/officeDocument/2006/relationships/hyperlink" Target="https://www.funbrain.com/" TargetMode="External"/><Relationship Id="rId7" Type="http://schemas.openxmlformats.org/officeDocument/2006/relationships/hyperlink" Target="https://newsela.com/" TargetMode="External"/><Relationship Id="rId145" Type="http://schemas.openxmlformats.org/officeDocument/2006/relationships/hyperlink" Target="http://www.letstalkpodcast.com/" TargetMode="External"/><Relationship Id="rId266" Type="http://schemas.openxmlformats.org/officeDocument/2006/relationships/hyperlink" Target="http://a4esl.org/" TargetMode="External"/><Relationship Id="rId8" Type="http://schemas.openxmlformats.org/officeDocument/2006/relationships/hyperlink" Target="https://es.qr-code-generator.com/" TargetMode="External"/><Relationship Id="rId144" Type="http://schemas.openxmlformats.org/officeDocument/2006/relationships/hyperlink" Target="https://www.bbc.com/" TargetMode="External"/><Relationship Id="rId265" Type="http://schemas.openxmlformats.org/officeDocument/2006/relationships/hyperlink" Target="http://a4esl.org/" TargetMode="External"/><Relationship Id="rId73" Type="http://schemas.openxmlformats.org/officeDocument/2006/relationships/hyperlink" Target="https://elt.oup.com/student/oefc/oilandgas1/?sortfield=1&amp;cc=co&amp;selLanguage=en" TargetMode="External"/><Relationship Id="rId72" Type="http://schemas.openxmlformats.org/officeDocument/2006/relationships/hyperlink" Target="http://getepic.com/" TargetMode="External"/><Relationship Id="rId75" Type="http://schemas.openxmlformats.org/officeDocument/2006/relationships/hyperlink" Target="https://www.shertonenglish.com/" TargetMode="External"/><Relationship Id="rId74" Type="http://schemas.openxmlformats.org/officeDocument/2006/relationships/hyperlink" Target="http://ww17.mylanguage.org/" TargetMode="External"/><Relationship Id="rId77" Type="http://schemas.openxmlformats.org/officeDocument/2006/relationships/hyperlink" Target="http://freerice.com/" TargetMode="External"/><Relationship Id="rId260" Type="http://schemas.openxmlformats.org/officeDocument/2006/relationships/hyperlink" Target="http://www.lang-8.com/" TargetMode="External"/><Relationship Id="rId76" Type="http://schemas.openxmlformats.org/officeDocument/2006/relationships/hyperlink" Target="https://www.storyjumper.com/" TargetMode="External"/><Relationship Id="rId79" Type="http://schemas.openxmlformats.org/officeDocument/2006/relationships/hyperlink" Target="https://quizizz.com/" TargetMode="External"/><Relationship Id="rId78" Type="http://schemas.openxmlformats.org/officeDocument/2006/relationships/hyperlink" Target="https://www.rosettastone.com/" TargetMode="External"/><Relationship Id="rId71" Type="http://schemas.openxmlformats.org/officeDocument/2006/relationships/hyperlink" Target="https://www.edublogs.org/" TargetMode="External"/><Relationship Id="rId70" Type="http://schemas.openxmlformats.org/officeDocument/2006/relationships/hyperlink" Target="http://www.flipgrid.com/" TargetMode="External"/><Relationship Id="rId139" Type="http://schemas.openxmlformats.org/officeDocument/2006/relationships/hyperlink" Target="https://daily.wordreference.com/" TargetMode="External"/><Relationship Id="rId138" Type="http://schemas.openxmlformats.org/officeDocument/2006/relationships/hyperlink" Target="http://www.madlibs.com/" TargetMode="External"/><Relationship Id="rId259" Type="http://schemas.openxmlformats.org/officeDocument/2006/relationships/hyperlink" Target="http://www.englishisapieceofcake.com/free-reading-lessons.html" TargetMode="External"/><Relationship Id="rId137" Type="http://schemas.openxmlformats.org/officeDocument/2006/relationships/hyperlink" Target="http://www.readwritethink.org/" TargetMode="External"/><Relationship Id="rId258" Type="http://schemas.openxmlformats.org/officeDocument/2006/relationships/hyperlink" Target="https://www.testprepreview.com/modules/reading1.htm" TargetMode="External"/><Relationship Id="rId132" Type="http://schemas.openxmlformats.org/officeDocument/2006/relationships/hyperlink" Target="http://www.ompersonal.com.ar/omgrammar/indicetematico.htm" TargetMode="External"/><Relationship Id="rId253" Type="http://schemas.openxmlformats.org/officeDocument/2006/relationships/hyperlink" Target="http://www.dictationsonline.com/" TargetMode="External"/><Relationship Id="rId131" Type="http://schemas.openxmlformats.org/officeDocument/2006/relationships/hyperlink" Target="http://www.manythings.org/" TargetMode="External"/><Relationship Id="rId252" Type="http://schemas.openxmlformats.org/officeDocument/2006/relationships/hyperlink" Target="https://www.youtube.com/user/GoNaturalEnglish/videos" TargetMode="External"/><Relationship Id="rId130" Type="http://schemas.openxmlformats.org/officeDocument/2006/relationships/hyperlink" Target="https://www.listen-and-write.com/" TargetMode="External"/><Relationship Id="rId251" Type="http://schemas.openxmlformats.org/officeDocument/2006/relationships/hyperlink" Target="https://www.myenglishpages.com/site_php_files/listening.php" TargetMode="External"/><Relationship Id="rId250" Type="http://schemas.openxmlformats.org/officeDocument/2006/relationships/hyperlink" Target="https://chirbit.com/" TargetMode="External"/><Relationship Id="rId136" Type="http://schemas.openxmlformats.org/officeDocument/2006/relationships/hyperlink" Target="https://www.lingq.com/es/" TargetMode="External"/><Relationship Id="rId257" Type="http://schemas.openxmlformats.org/officeDocument/2006/relationships/hyperlink" Target="https://www.esl-lab.com/" TargetMode="External"/><Relationship Id="rId135" Type="http://schemas.openxmlformats.org/officeDocument/2006/relationships/hyperlink" Target="https://mangolanguages.com/index.html" TargetMode="External"/><Relationship Id="rId256" Type="http://schemas.openxmlformats.org/officeDocument/2006/relationships/hyperlink" Target="https://www.questionpro.com/es/" TargetMode="External"/><Relationship Id="rId134" Type="http://schemas.openxmlformats.org/officeDocument/2006/relationships/hyperlink" Target="http://www.curso-de-ingles.de/gramatica/contenido/ingles_espanol_contenido.htm" TargetMode="External"/><Relationship Id="rId255" Type="http://schemas.openxmlformats.org/officeDocument/2006/relationships/hyperlink" Target="https://www.turacogames.com/english/" TargetMode="External"/><Relationship Id="rId133" Type="http://schemas.openxmlformats.org/officeDocument/2006/relationships/hyperlink" Target="https://www.aprendeinglessila.com/" TargetMode="External"/><Relationship Id="rId254" Type="http://schemas.openxmlformats.org/officeDocument/2006/relationships/hyperlink" Target="https://www.learnamericanenglishonline.com/" TargetMode="External"/><Relationship Id="rId62" Type="http://schemas.openxmlformats.org/officeDocument/2006/relationships/hyperlink" Target="https://www.educaplay.com/" TargetMode="External"/><Relationship Id="rId61" Type="http://schemas.openxmlformats.org/officeDocument/2006/relationships/hyperlink" Target="https://www.engvid.com/" TargetMode="External"/><Relationship Id="rId64" Type="http://schemas.openxmlformats.org/officeDocument/2006/relationships/hyperlink" Target="https://agendaweb.org/" TargetMode="External"/><Relationship Id="rId63" Type="http://schemas.openxmlformats.org/officeDocument/2006/relationships/hyperlink" Target="https://www.esl-lab.com/" TargetMode="External"/><Relationship Id="rId66" Type="http://schemas.openxmlformats.org/officeDocument/2006/relationships/hyperlink" Target="http://www2.seriesw.net/" TargetMode="External"/><Relationship Id="rId172" Type="http://schemas.openxmlformats.org/officeDocument/2006/relationships/hyperlink" Target="https://vocaroo.com/" TargetMode="External"/><Relationship Id="rId65" Type="http://schemas.openxmlformats.org/officeDocument/2006/relationships/hyperlink" Target="http://www.kisspanda.net/" TargetMode="External"/><Relationship Id="rId171" Type="http://schemas.openxmlformats.org/officeDocument/2006/relationships/hyperlink" Target="http://www.fotobabble.com/" TargetMode="External"/><Relationship Id="rId68" Type="http://schemas.openxmlformats.org/officeDocument/2006/relationships/hyperlink" Target="http://www.manythings.org/" TargetMode="External"/><Relationship Id="rId170" Type="http://schemas.openxmlformats.org/officeDocument/2006/relationships/hyperlink" Target="https://itunes.apple.com/us/app/adeventures-for-kids/id364030280?mt=8" TargetMode="External"/><Relationship Id="rId67" Type="http://schemas.openxmlformats.org/officeDocument/2006/relationships/hyperlink" Target="http://easyworldofenglish.com/default.aspx" TargetMode="External"/><Relationship Id="rId60" Type="http://schemas.openxmlformats.org/officeDocument/2006/relationships/hyperlink" Target="https://thecitypaperbogota.com/news" TargetMode="External"/><Relationship Id="rId165" Type="http://schemas.openxmlformats.org/officeDocument/2006/relationships/hyperlink" Target="https://itunes.apple.com/us/app/sounds-right/id387588128?mt=8" TargetMode="External"/><Relationship Id="rId69" Type="http://schemas.openxmlformats.org/officeDocument/2006/relationships/hyperlink" Target="http://www.thekaraokechannel.com/" TargetMode="External"/><Relationship Id="rId164" Type="http://schemas.openxmlformats.org/officeDocument/2006/relationships/hyperlink" Target="https://www.bestcollegesonline.com/blog/16-incredible-ipad-apps-for-esl-learners/" TargetMode="External"/><Relationship Id="rId163" Type="http://schemas.openxmlformats.org/officeDocument/2006/relationships/hyperlink" Target="https://itunes.apple.com/us/app/intro-to-letters-by-montessorium/id387232375?mt=8" TargetMode="External"/><Relationship Id="rId162" Type="http://schemas.openxmlformats.org/officeDocument/2006/relationships/hyperlink" Target="http://www.bbc.co.uk/worldservice/learningenglish/grammar/pron/quiz/quiz2/" TargetMode="External"/><Relationship Id="rId169" Type="http://schemas.openxmlformats.org/officeDocument/2006/relationships/hyperlink" Target="https://itunes.apple.com/us/app/wordbook-xl-english-dictionary/id364030280?mt=8" TargetMode="External"/><Relationship Id="rId168" Type="http://schemas.openxmlformats.org/officeDocument/2006/relationships/hyperlink" Target="https://itunes.apple.com/us/app/hello-hello-english/id387137277?mt=8" TargetMode="External"/><Relationship Id="rId167" Type="http://schemas.openxmlformats.org/officeDocument/2006/relationships/hyperlink" Target="https://itunes.apple.com/us/app/speech-tutor/id424752543?mt=8" TargetMode="External"/><Relationship Id="rId166" Type="http://schemas.openxmlformats.org/officeDocument/2006/relationships/hyperlink" Target="https://itunes.apple.com/us/app/sentencebuilder-for-ipad/id364197515?mt=8" TargetMode="External"/><Relationship Id="rId51" Type="http://schemas.openxmlformats.org/officeDocument/2006/relationships/hyperlink" Target="https://www.learn4good.com/languages/toefl/toefl_stan_test1.htm" TargetMode="External"/><Relationship Id="rId50" Type="http://schemas.openxmlformats.org/officeDocument/2006/relationships/hyperlink" Target="https://aytacyavasblog.files.wordpress.com/2013/05/betty-azar-understanding-and-using-english-grammar.pdf" TargetMode="External"/><Relationship Id="rId53" Type="http://schemas.openxmlformats.org/officeDocument/2006/relationships/hyperlink" Target="https://www.talkenglish.com/listening/listenbasic.aspx" TargetMode="External"/><Relationship Id="rId52" Type="http://schemas.openxmlformats.org/officeDocument/2006/relationships/hyperlink" Target="https://www.pearson.com/english/professional-development/resources.html" TargetMode="External"/><Relationship Id="rId55" Type="http://schemas.openxmlformats.org/officeDocument/2006/relationships/hyperlink" Target="http://www.scholastic.com/teachers/story-starters/" TargetMode="External"/><Relationship Id="rId161" Type="http://schemas.openxmlformats.org/officeDocument/2006/relationships/hyperlink" Target="https://www.usingenglish.com/reference/phrasal-verbs/list.html" TargetMode="External"/><Relationship Id="rId282" Type="http://schemas.openxmlformats.org/officeDocument/2006/relationships/drawing" Target="../drawings/drawing2.xml"/><Relationship Id="rId54" Type="http://schemas.openxmlformats.org/officeDocument/2006/relationships/hyperlink" Target="https://www.teach-this.com/" TargetMode="External"/><Relationship Id="rId160" Type="http://schemas.openxmlformats.org/officeDocument/2006/relationships/hyperlink" Target="http://ieltsliz.com/" TargetMode="External"/><Relationship Id="rId281" Type="http://schemas.openxmlformats.org/officeDocument/2006/relationships/hyperlink" Target="https://www.lucidchart.com/" TargetMode="External"/><Relationship Id="rId57" Type="http://schemas.openxmlformats.org/officeDocument/2006/relationships/hyperlink" Target="http://www.esl-lounge.com/student/" TargetMode="External"/><Relationship Id="rId280" Type="http://schemas.openxmlformats.org/officeDocument/2006/relationships/hyperlink" Target="https://kinja.com/" TargetMode="External"/><Relationship Id="rId56" Type="http://schemas.openxmlformats.org/officeDocument/2006/relationships/hyperlink" Target="https://latam.cbeebies.com/?cdrid=mT4A9fuDvG" TargetMode="External"/><Relationship Id="rId159" Type="http://schemas.openxmlformats.org/officeDocument/2006/relationships/hyperlink" Target="https://www.englishaccentcoach.com/" TargetMode="External"/><Relationship Id="rId59" Type="http://schemas.openxmlformats.org/officeDocument/2006/relationships/hyperlink" Target="https://ororo.tv/es" TargetMode="External"/><Relationship Id="rId154" Type="http://schemas.openxmlformats.org/officeDocument/2006/relationships/hyperlink" Target="https://www.vocabulary.cl/Lists.htm" TargetMode="External"/><Relationship Id="rId275" Type="http://schemas.openxmlformats.org/officeDocument/2006/relationships/hyperlink" Target="http://www.bravenet.com/" TargetMode="External"/><Relationship Id="rId58" Type="http://schemas.openxmlformats.org/officeDocument/2006/relationships/hyperlink" Target="http://ororo.tv/" TargetMode="External"/><Relationship Id="rId153" Type="http://schemas.openxmlformats.org/officeDocument/2006/relationships/hyperlink" Target="https://premierskillsenglish.britishcouncil.org/" TargetMode="External"/><Relationship Id="rId274" Type="http://schemas.openxmlformats.org/officeDocument/2006/relationships/hyperlink" Target="https://www.busuu.com/" TargetMode="External"/><Relationship Id="rId152" Type="http://schemas.openxmlformats.org/officeDocument/2006/relationships/hyperlink" Target="https://www.pixton.com/my-comics/posted" TargetMode="External"/><Relationship Id="rId273" Type="http://schemas.openxmlformats.org/officeDocument/2006/relationships/hyperlink" Target="http://englishspeak.com/" TargetMode="External"/><Relationship Id="rId151" Type="http://schemas.openxmlformats.org/officeDocument/2006/relationships/hyperlink" Target="http://www.hello-world.com/languages.php/?language=English&amp;translate=English" TargetMode="External"/><Relationship Id="rId272" Type="http://schemas.openxmlformats.org/officeDocument/2006/relationships/hyperlink" Target="https://www.wattpad.com/" TargetMode="External"/><Relationship Id="rId158" Type="http://schemas.openxmlformats.org/officeDocument/2006/relationships/hyperlink" Target="https://vocaroo.com/" TargetMode="External"/><Relationship Id="rId279" Type="http://schemas.openxmlformats.org/officeDocument/2006/relationships/hyperlink" Target="https://storify.com/" TargetMode="External"/><Relationship Id="rId157" Type="http://schemas.openxmlformats.org/officeDocument/2006/relationships/hyperlink" Target="https://www.classmarker.com/" TargetMode="External"/><Relationship Id="rId278" Type="http://schemas.openxmlformats.org/officeDocument/2006/relationships/hyperlink" Target="https://wallinside.com/" TargetMode="External"/><Relationship Id="rId156" Type="http://schemas.openxmlformats.org/officeDocument/2006/relationships/hyperlink" Target="https://www.mes-games.com/" TargetMode="External"/><Relationship Id="rId277" Type="http://schemas.openxmlformats.org/officeDocument/2006/relationships/hyperlink" Target="https://translate.google.com/" TargetMode="External"/><Relationship Id="rId155" Type="http://schemas.openxmlformats.org/officeDocument/2006/relationships/hyperlink" Target="https://www.powerthesaurus.org/" TargetMode="External"/><Relationship Id="rId276" Type="http://schemas.openxmlformats.org/officeDocument/2006/relationships/hyperlink" Target="https://www.livejournal.com/" TargetMode="External"/><Relationship Id="rId107" Type="http://schemas.openxmlformats.org/officeDocument/2006/relationships/hyperlink" Target="http://www.english-online.org.uk/beginners/beg1_1.htm" TargetMode="External"/><Relationship Id="rId228" Type="http://schemas.openxmlformats.org/officeDocument/2006/relationships/hyperlink" Target="https://study.com/" TargetMode="External"/><Relationship Id="rId106" Type="http://schemas.openxmlformats.org/officeDocument/2006/relationships/hyperlink" Target="https://brians.wsu.edu/common-errors-in-english-usage/" TargetMode="External"/><Relationship Id="rId227" Type="http://schemas.openxmlformats.org/officeDocument/2006/relationships/hyperlink" Target="http://study.com/" TargetMode="External"/><Relationship Id="rId105" Type="http://schemas.openxmlformats.org/officeDocument/2006/relationships/hyperlink" Target="https://www.quill.org/" TargetMode="External"/><Relationship Id="rId226" Type="http://schemas.openxmlformats.org/officeDocument/2006/relationships/hyperlink" Target="http://kubbu.com/" TargetMode="External"/><Relationship Id="rId104" Type="http://schemas.openxmlformats.org/officeDocument/2006/relationships/hyperlink" Target="http://quill.org/" TargetMode="External"/><Relationship Id="rId225" Type="http://schemas.openxmlformats.org/officeDocument/2006/relationships/hyperlink" Target="https://www.real-english.com/" TargetMode="External"/><Relationship Id="rId109" Type="http://schemas.openxmlformats.org/officeDocument/2006/relationships/hyperlink" Target="http://www.gcflearnfree.org/everydaylife" TargetMode="External"/><Relationship Id="rId108" Type="http://schemas.openxmlformats.org/officeDocument/2006/relationships/hyperlink" Target="http://repeatafterus.com/" TargetMode="External"/><Relationship Id="rId229" Type="http://schemas.openxmlformats.org/officeDocument/2006/relationships/hyperlink" Target="https://www.ziptalesusa.com/" TargetMode="External"/><Relationship Id="rId220" Type="http://schemas.openxmlformats.org/officeDocument/2006/relationships/hyperlink" Target="https://www.englishcentral.com/videos?setLanguage=en" TargetMode="External"/><Relationship Id="rId103" Type="http://schemas.openxmlformats.org/officeDocument/2006/relationships/hyperlink" Target="http://www.futurelearn.com/" TargetMode="External"/><Relationship Id="rId224" Type="http://schemas.openxmlformats.org/officeDocument/2006/relationships/hyperlink" Target="https://www.bitgab.com/" TargetMode="External"/><Relationship Id="rId102" Type="http://schemas.openxmlformats.org/officeDocument/2006/relationships/hyperlink" Target="http://futurelearn.com/" TargetMode="External"/><Relationship Id="rId223" Type="http://schemas.openxmlformats.org/officeDocument/2006/relationships/hyperlink" Target="https://youglish.com/" TargetMode="External"/><Relationship Id="rId101" Type="http://schemas.openxmlformats.org/officeDocument/2006/relationships/hyperlink" Target="https://edition.cnn.com/cnn10" TargetMode="External"/><Relationship Id="rId222" Type="http://schemas.openxmlformats.org/officeDocument/2006/relationships/hyperlink" Target="https://www.newsinlevels.com/" TargetMode="External"/><Relationship Id="rId100" Type="http://schemas.openxmlformats.org/officeDocument/2006/relationships/hyperlink" Target="https://newsineasyenglish.com/" TargetMode="External"/><Relationship Id="rId221" Type="http://schemas.openxmlformats.org/officeDocument/2006/relationships/hyperlink" Target="https://www.lingq.com/es/" TargetMode="External"/><Relationship Id="rId217" Type="http://schemas.openxmlformats.org/officeDocument/2006/relationships/hyperlink" Target="https://microenglish.net/" TargetMode="External"/><Relationship Id="rId216" Type="http://schemas.openxmlformats.org/officeDocument/2006/relationships/hyperlink" Target="https://www.fluentu.com/blog/english/essential-english-idioms/" TargetMode="External"/><Relationship Id="rId215" Type="http://schemas.openxmlformats.org/officeDocument/2006/relationships/hyperlink" Target="https://www.voscreen.com/" TargetMode="External"/><Relationship Id="rId214" Type="http://schemas.openxmlformats.org/officeDocument/2006/relationships/hyperlink" Target="http://www.eslgamesworld.com/members/games/vocabulary/index.html" TargetMode="External"/><Relationship Id="rId219" Type="http://schemas.openxmlformats.org/officeDocument/2006/relationships/hyperlink" Target="https://www.ieltsbuddy.com/" TargetMode="External"/><Relationship Id="rId218" Type="http://schemas.openxmlformats.org/officeDocument/2006/relationships/hyperlink" Target="https://www.socrative.com/pricing.html" TargetMode="External"/><Relationship Id="rId213" Type="http://schemas.openxmlformats.org/officeDocument/2006/relationships/hyperlink" Target="https://www.vocabulary.co.il/" TargetMode="External"/><Relationship Id="rId212" Type="http://schemas.openxmlformats.org/officeDocument/2006/relationships/hyperlink" Target="http://vocabulary.co.il/" TargetMode="External"/><Relationship Id="rId211" Type="http://schemas.openxmlformats.org/officeDocument/2006/relationships/hyperlink" Target="https://learnamericanenglishonline.com/" TargetMode="External"/><Relationship Id="rId210" Type="http://schemas.openxmlformats.org/officeDocument/2006/relationships/hyperlink" Target="https://www.storynory.com/" TargetMode="External"/><Relationship Id="rId129" Type="http://schemas.openxmlformats.org/officeDocument/2006/relationships/hyperlink" Target="https://www.cambridgeenglish.org/learning-english/activities-for-learners/b2r002-being-an-adult" TargetMode="External"/><Relationship Id="rId128" Type="http://schemas.openxmlformats.org/officeDocument/2006/relationships/hyperlink" Target="http://www.manythings.org/" TargetMode="External"/><Relationship Id="rId249" Type="http://schemas.openxmlformats.org/officeDocument/2006/relationships/hyperlink" Target="http://flippity.net/" TargetMode="External"/><Relationship Id="rId127" Type="http://schemas.openxmlformats.org/officeDocument/2006/relationships/hyperlink" Target="https://www.listen-and-write.com/" TargetMode="External"/><Relationship Id="rId248" Type="http://schemas.openxmlformats.org/officeDocument/2006/relationships/hyperlink" Target="https://www.superteachertools.us/" TargetMode="External"/><Relationship Id="rId126" Type="http://schemas.openxmlformats.org/officeDocument/2006/relationships/hyperlink" Target="https://www.cambridgeenglish.org/learning-english/activities-for-learners/b2r002-being-an-adult" TargetMode="External"/><Relationship Id="rId247" Type="http://schemas.openxmlformats.org/officeDocument/2006/relationships/hyperlink" Target="https://edshelf.com/tool/educaplay/" TargetMode="External"/><Relationship Id="rId121" Type="http://schemas.openxmlformats.org/officeDocument/2006/relationships/hyperlink" Target="http://www.eslbusinessnews.com/" TargetMode="External"/><Relationship Id="rId242" Type="http://schemas.openxmlformats.org/officeDocument/2006/relationships/hyperlink" Target="https://www.youtube.com/user/EnglishTeacherEmma" TargetMode="External"/><Relationship Id="rId120" Type="http://schemas.openxmlformats.org/officeDocument/2006/relationships/hyperlink" Target="https://www.dictionary.com/" TargetMode="External"/><Relationship Id="rId241" Type="http://schemas.openxmlformats.org/officeDocument/2006/relationships/hyperlink" Target="http://eslyes.com/" TargetMode="External"/><Relationship Id="rId240" Type="http://schemas.openxmlformats.org/officeDocument/2006/relationships/hyperlink" Target="https://www.tesol.org/connect/tesol-resource-center" TargetMode="External"/><Relationship Id="rId125" Type="http://schemas.openxmlformats.org/officeDocument/2006/relationships/hyperlink" Target="https://play.google.com/store/apps/details?id=com.education.english_reading" TargetMode="External"/><Relationship Id="rId246" Type="http://schemas.openxmlformats.org/officeDocument/2006/relationships/hyperlink" Target="http://larryferlazzo.edublogs.org/2008/03/17/the-best-sites-to-practice-speaking-english/" TargetMode="External"/><Relationship Id="rId124" Type="http://schemas.openxmlformats.org/officeDocument/2006/relationships/hyperlink" Target="http://www.ompersonal.com.ar/" TargetMode="External"/><Relationship Id="rId245" Type="http://schemas.openxmlformats.org/officeDocument/2006/relationships/hyperlink" Target="https://alison.com/courses/language" TargetMode="External"/><Relationship Id="rId123" Type="http://schemas.openxmlformats.org/officeDocument/2006/relationships/hyperlink" Target="https://www.quickanddirtytips.com/grammar-girl" TargetMode="External"/><Relationship Id="rId244" Type="http://schemas.openxmlformats.org/officeDocument/2006/relationships/hyperlink" Target="http://www.languageguide.org/english/" TargetMode="External"/><Relationship Id="rId122" Type="http://schemas.openxmlformats.org/officeDocument/2006/relationships/hyperlink" Target="http://film-english.com/" TargetMode="External"/><Relationship Id="rId243" Type="http://schemas.openxmlformats.org/officeDocument/2006/relationships/hyperlink" Target="https://www.youtube.com/channel/UCrJHj7MDQhmQ9iFuACdoWCg" TargetMode="External"/><Relationship Id="rId95" Type="http://schemas.openxmlformats.org/officeDocument/2006/relationships/hyperlink" Target="https://linguaholic.com/" TargetMode="External"/><Relationship Id="rId94" Type="http://schemas.openxmlformats.org/officeDocument/2006/relationships/hyperlink" Target="https://es.englishcentral.com/videos" TargetMode="External"/><Relationship Id="rId97" Type="http://schemas.openxmlformats.org/officeDocument/2006/relationships/hyperlink" Target="https://campus.papora.com/es/home?a=c" TargetMode="External"/><Relationship Id="rId96" Type="http://schemas.openxmlformats.org/officeDocument/2006/relationships/hyperlink" Target="https://coeffee.com/login" TargetMode="External"/><Relationship Id="rId99" Type="http://schemas.openxmlformats.org/officeDocument/2006/relationships/hyperlink" Target="https://rachelsenglish.com/" TargetMode="External"/><Relationship Id="rId98" Type="http://schemas.openxmlformats.org/officeDocument/2006/relationships/hyperlink" Target="https://hotpot.uvic.ca/" TargetMode="External"/><Relationship Id="rId91" Type="http://schemas.openxmlformats.org/officeDocument/2006/relationships/hyperlink" Target="http://www.bbc.co.uk/learningenglish/" TargetMode="External"/><Relationship Id="rId90" Type="http://schemas.openxmlformats.org/officeDocument/2006/relationships/hyperlink" Target="https://breakingnewsenglish.com/" TargetMode="External"/><Relationship Id="rId93" Type="http://schemas.openxmlformats.org/officeDocument/2006/relationships/hyperlink" Target="https://www.thoughtco.com/esl-4133095" TargetMode="External"/><Relationship Id="rId92" Type="http://schemas.openxmlformats.org/officeDocument/2006/relationships/hyperlink" Target="https://learningenglish.voanews.com/" TargetMode="External"/><Relationship Id="rId118" Type="http://schemas.openxmlformats.org/officeDocument/2006/relationships/hyperlink" Target="https://www.englishclub.com/" TargetMode="External"/><Relationship Id="rId239" Type="http://schemas.openxmlformats.org/officeDocument/2006/relationships/hyperlink" Target="http://www.examenglish.com/" TargetMode="External"/><Relationship Id="rId117" Type="http://schemas.openxmlformats.org/officeDocument/2006/relationships/hyperlink" Target="https://itunes.apple.com/us/app/i-prompt-pro/id539175031?mt=8" TargetMode="External"/><Relationship Id="rId238" Type="http://schemas.openxmlformats.org/officeDocument/2006/relationships/hyperlink" Target="https://class.animaker.com/" TargetMode="External"/><Relationship Id="rId116" Type="http://schemas.openxmlformats.org/officeDocument/2006/relationships/hyperlink" Target="https://www.moovly.com/" TargetMode="External"/><Relationship Id="rId237" Type="http://schemas.openxmlformats.org/officeDocument/2006/relationships/hyperlink" Target="https://es.wordpress.com/" TargetMode="External"/><Relationship Id="rId115" Type="http://schemas.openxmlformats.org/officeDocument/2006/relationships/hyperlink" Target="http://www.tagxedo.com/app.html" TargetMode="External"/><Relationship Id="rId236" Type="http://schemas.openxmlformats.org/officeDocument/2006/relationships/hyperlink" Target="https://4screens.net/engageform/" TargetMode="External"/><Relationship Id="rId119" Type="http://schemas.openxmlformats.org/officeDocument/2006/relationships/hyperlink" Target="http://dictionary.com/" TargetMode="External"/><Relationship Id="rId110" Type="http://schemas.openxmlformats.org/officeDocument/2006/relationships/hyperlink" Target="https://www.storyboardthat.com/" TargetMode="External"/><Relationship Id="rId231" Type="http://schemas.openxmlformats.org/officeDocument/2006/relationships/hyperlink" Target="https://classroom.booksource.com/" TargetMode="External"/><Relationship Id="rId230" Type="http://schemas.openxmlformats.org/officeDocument/2006/relationships/hyperlink" Target="https://resources.hwb.wales.gov.uk/VTC/ngfl/ngfl-flash/alphabet-eng/alphabet.htm" TargetMode="External"/><Relationship Id="rId114" Type="http://schemas.openxmlformats.org/officeDocument/2006/relationships/hyperlink" Target="https://play.google.com/store/apps/details?id=com.paprikastudio.simpletoeflreading&amp;hl=es" TargetMode="External"/><Relationship Id="rId235" Type="http://schemas.openxmlformats.org/officeDocument/2006/relationships/hyperlink" Target="https://www.stormboard.com/" TargetMode="External"/><Relationship Id="rId113" Type="http://schemas.openxmlformats.org/officeDocument/2006/relationships/hyperlink" Target="https://www.flocabulary.com/" TargetMode="External"/><Relationship Id="rId234" Type="http://schemas.openxmlformats.org/officeDocument/2006/relationships/hyperlink" Target="https://en.bab.la/games/" TargetMode="External"/><Relationship Id="rId112" Type="http://schemas.openxmlformats.org/officeDocument/2006/relationships/hyperlink" Target="https://www.noredink.com/" TargetMode="External"/><Relationship Id="rId233" Type="http://schemas.openxmlformats.org/officeDocument/2006/relationships/hyperlink" Target="http://bla.la/" TargetMode="External"/><Relationship Id="rId111" Type="http://schemas.openxmlformats.org/officeDocument/2006/relationships/hyperlink" Target="https://visuwords.com/" TargetMode="External"/><Relationship Id="rId232" Type="http://schemas.openxmlformats.org/officeDocument/2006/relationships/hyperlink" Target="http://www.everythingesl.net/" TargetMode="External"/><Relationship Id="rId206" Type="http://schemas.openxmlformats.org/officeDocument/2006/relationships/hyperlink" Target="http://www.npr.org/podcasts" TargetMode="External"/><Relationship Id="rId205" Type="http://schemas.openxmlformats.org/officeDocument/2006/relationships/hyperlink" Target="https://busyteacher.org/" TargetMode="External"/><Relationship Id="rId204" Type="http://schemas.openxmlformats.org/officeDocument/2006/relationships/hyperlink" Target="https://speechyard.com/" TargetMode="External"/><Relationship Id="rId203" Type="http://schemas.openxmlformats.org/officeDocument/2006/relationships/hyperlink" Target="https://www.proprofs.com/" TargetMode="External"/><Relationship Id="rId209" Type="http://schemas.openxmlformats.org/officeDocument/2006/relationships/hyperlink" Target="http://www.npr.org/podcasts" TargetMode="External"/><Relationship Id="rId208" Type="http://schemas.openxmlformats.org/officeDocument/2006/relationships/hyperlink" Target="https://learnamericanenglishonline.com/" TargetMode="External"/><Relationship Id="rId207" Type="http://schemas.openxmlformats.org/officeDocument/2006/relationships/hyperlink" Target="https://www.storynory.com/" TargetMode="External"/><Relationship Id="rId202" Type="http://schemas.openxmlformats.org/officeDocument/2006/relationships/hyperlink" Target="https://forvo.com/" TargetMode="External"/><Relationship Id="rId201" Type="http://schemas.openxmlformats.org/officeDocument/2006/relationships/hyperlink" Target="https://howjsay.com/" TargetMode="External"/><Relationship Id="rId200" Type="http://schemas.openxmlformats.org/officeDocument/2006/relationships/hyperlink" Target="https://pronuncian.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40" Type="http://schemas.openxmlformats.org/officeDocument/2006/relationships/hyperlink" Target="https://sites.google.com/view/digitalteachingportfoliojulian/p%C3%A1gina-principal" TargetMode="External"/><Relationship Id="rId42" Type="http://schemas.openxmlformats.org/officeDocument/2006/relationships/hyperlink" Target="https://drive.google.com/file/d/16TgYN1xCegPTQODyBMtg9xYMLomIE4C9/view" TargetMode="External"/><Relationship Id="rId41" Type="http://schemas.openxmlformats.org/officeDocument/2006/relationships/hyperlink" Target="https://dianispatb.wixsite.com/readingvocabularysam" TargetMode="External"/><Relationship Id="rId44" Type="http://schemas.openxmlformats.org/officeDocument/2006/relationships/hyperlink" Target="https://drive.google.com/open?id=1bgBdFET09LPktNULnqCMBUNWByJy6eZ2" TargetMode="External"/><Relationship Id="rId43" Type="http://schemas.openxmlformats.org/officeDocument/2006/relationships/hyperlink" Target="https://dianispatb.wixsite.com/digteachingportfolio" TargetMode="External"/><Relationship Id="rId46" Type="http://schemas.openxmlformats.org/officeDocument/2006/relationships/hyperlink" Target="https://drive.google.com/file/d/1vW-mU-wlWDK2X1XUF5pOQ0uW8xQADxnN/view" TargetMode="External"/><Relationship Id="rId45" Type="http://schemas.openxmlformats.org/officeDocument/2006/relationships/hyperlink" Target="https://drive.google.com/open?id=1-ntqUvlX4dcYcwp1NDufG3SsFm1dJpeo" TargetMode="External"/><Relationship Id="rId48" Type="http://schemas.openxmlformats.org/officeDocument/2006/relationships/hyperlink" Target="https://new.edmodo.com/groups/english-28927945" TargetMode="External"/><Relationship Id="rId47" Type="http://schemas.openxmlformats.org/officeDocument/2006/relationships/hyperlink" Target="https://sites.google.com/view/cristancho-helena-tdp/home" TargetMode="External"/><Relationship Id="rId49" Type="http://schemas.openxmlformats.org/officeDocument/2006/relationships/hyperlink" Target="https://www.facebook.com/groups/303189230335598/" TargetMode="External"/><Relationship Id="rId31" Type="http://schemas.openxmlformats.org/officeDocument/2006/relationships/hyperlink" Target="https://sites.google.com/view/teaching-portfolio-catalina-ip/home" TargetMode="External"/><Relationship Id="rId30" Type="http://schemas.openxmlformats.org/officeDocument/2006/relationships/hyperlink" Target="https://missjulianadiaz.edublogs.org/" TargetMode="External"/><Relationship Id="rId33" Type="http://schemas.openxmlformats.org/officeDocument/2006/relationships/hyperlink" Target="https://sites.google.com/view/listening-with-creativitylesso/home" TargetMode="External"/><Relationship Id="rId32" Type="http://schemas.openxmlformats.org/officeDocument/2006/relationships/hyperlink" Target="https://es.educaplay.com/es/recursoseducativos/4242186/html5/2_%09looking_for_general_ideas.htm" TargetMode="External"/><Relationship Id="rId35" Type="http://schemas.openxmlformats.org/officeDocument/2006/relationships/hyperlink" Target="https://lilianamosi.weebly.com/" TargetMode="External"/><Relationship Id="rId34" Type="http://schemas.openxmlformats.org/officeDocument/2006/relationships/hyperlink" Target="https://sites.google.com/view/writingwithinnovationsam1/self-evaluation" TargetMode="External"/><Relationship Id="rId37" Type="http://schemas.openxmlformats.org/officeDocument/2006/relationships/hyperlink" Target="https://sites.google.com/view/marvinmansuetosierra/home" TargetMode="External"/><Relationship Id="rId36" Type="http://schemas.openxmlformats.org/officeDocument/2006/relationships/hyperlink" Target="http://mrmarvin.edublogs.org/intermediate-writing-grammar-self-access-material/" TargetMode="External"/><Relationship Id="rId39" Type="http://schemas.openxmlformats.org/officeDocument/2006/relationships/hyperlink" Target="https://youtu.be/NjshTXPWRFc" TargetMode="External"/><Relationship Id="rId38" Type="http://schemas.openxmlformats.org/officeDocument/2006/relationships/hyperlink" Target="https://www.proprofs.com/quiz-school/story.php?title=mjm4ndqxngmuty" TargetMode="External"/><Relationship Id="rId20" Type="http://schemas.openxmlformats.org/officeDocument/2006/relationships/hyperlink" Target="https://docs.google.com/document/d/1nzsJ2sy2nRF11gXjv72tiSZpZ5QFT5RuYBW75LlHLWs/edit" TargetMode="External"/><Relationship Id="rId22" Type="http://schemas.openxmlformats.org/officeDocument/2006/relationships/hyperlink" Target="https://dropr.com/portfolio202515" TargetMode="External"/><Relationship Id="rId21" Type="http://schemas.openxmlformats.org/officeDocument/2006/relationships/hyperlink" Target="https://docs.google.com/presentation/d/1ElGpcTCu_K9OfjRsNQdizXIemaNzwMgkWErQUqbipOE/edit" TargetMode="External"/><Relationship Id="rId24" Type="http://schemas.openxmlformats.org/officeDocument/2006/relationships/hyperlink" Target="https://drive.google.com/file/d/1dEufJwBI9ClT12VDhkreU2rQpu4kWjQQ/view" TargetMode="External"/><Relationship Id="rId23" Type="http://schemas.openxmlformats.org/officeDocument/2006/relationships/hyperlink" Target="https://drive.google.com/open?id=1MdDf4SU4vDKjBqPOVpHotAreLF5wm3Ji" TargetMode="External"/><Relationship Id="rId26" Type="http://schemas.openxmlformats.org/officeDocument/2006/relationships/hyperlink" Target="https://missjulianadiaz.edublogs.org/" TargetMode="External"/><Relationship Id="rId25" Type="http://schemas.openxmlformats.org/officeDocument/2006/relationships/hyperlink" Target="https://collazoselk.wixsite.com/teachingportfolio" TargetMode="External"/><Relationship Id="rId28" Type="http://schemas.openxmlformats.org/officeDocument/2006/relationships/hyperlink" Target="https://en.calameo.com/read/00582566071c822887208" TargetMode="External"/><Relationship Id="rId27" Type="http://schemas.openxmlformats.org/officeDocument/2006/relationships/hyperlink" Target="https://sites.google.com/view/listen-to-this-it-is-for-you/home" TargetMode="External"/><Relationship Id="rId29" Type="http://schemas.openxmlformats.org/officeDocument/2006/relationships/hyperlink" Target="https://sites.google.com/view/miss-daz-teachingportfolio/home?authuser=0" TargetMode="External"/><Relationship Id="rId11" Type="http://schemas.openxmlformats.org/officeDocument/2006/relationships/hyperlink" Target="https://eggvardo870604.wixsite.com/website" TargetMode="External"/><Relationship Id="rId10" Type="http://schemas.openxmlformats.org/officeDocument/2006/relationships/hyperlink" Target="https://sites.google.com/view/michaelromero-professor/home?authuser=0" TargetMode="External"/><Relationship Id="rId13" Type="http://schemas.openxmlformats.org/officeDocument/2006/relationships/hyperlink" Target="https://sites.google.com/view/writing-comparative-texts/home" TargetMode="External"/><Relationship Id="rId12" Type="http://schemas.openxmlformats.org/officeDocument/2006/relationships/hyperlink" Target="https://view.genial.ly/5c488c5aa558062c2ea40d3d/animals-around" TargetMode="External"/><Relationship Id="rId15" Type="http://schemas.openxmlformats.org/officeDocument/2006/relationships/hyperlink" Target="https://adry-aguado.wixsite.com/readingsam" TargetMode="External"/><Relationship Id="rId14" Type="http://schemas.openxmlformats.org/officeDocument/2006/relationships/hyperlink" Target="https://sites.google.com/view/mr-cleves/teaching-performance" TargetMode="External"/><Relationship Id="rId17" Type="http://schemas.openxmlformats.org/officeDocument/2006/relationships/hyperlink" Target="https://www.calameo.com/read/005831348dfcc61452338" TargetMode="External"/><Relationship Id="rId16" Type="http://schemas.openxmlformats.org/officeDocument/2006/relationships/hyperlink" Target="https://www.calameo.com/read/0058313482dc50eae2cac" TargetMode="External"/><Relationship Id="rId19" Type="http://schemas.openxmlformats.org/officeDocument/2006/relationships/hyperlink" Target="https://es.educaplay.com/es/recursoseducativos/4242186/html5/2_%09looking_for_general_ideas.htm" TargetMode="External"/><Relationship Id="rId18" Type="http://schemas.openxmlformats.org/officeDocument/2006/relationships/hyperlink" Target="https://sites.google.com/uninorte.edu.co/myteachingportfolioaac/home" TargetMode="External"/><Relationship Id="rId1" Type="http://schemas.openxmlformats.org/officeDocument/2006/relationships/hyperlink" Target="https://docs.google.com/presentation/d/1PIKAvK8RSCI8pGtFgjc46UKBjPmJxPXqthvosOLtV1U/edit" TargetMode="External"/><Relationship Id="rId2" Type="http://schemas.openxmlformats.org/officeDocument/2006/relationships/hyperlink" Target="https://docs.google.com/presentation/d/1ZTdjoh_zFVx4sXH7-9cIMx7sI-pcXxDCzj4NHfzSW4I/edit" TargetMode="External"/><Relationship Id="rId3" Type="http://schemas.openxmlformats.org/officeDocument/2006/relationships/hyperlink" Target="https://docs.google.com/presentation/d/1DC8htzMBAY239TBPed59T-JiXVR6XA0YR_PFBdpUc2k/edit?usp=sharing" TargetMode="External"/><Relationship Id="rId4" Type="http://schemas.openxmlformats.org/officeDocument/2006/relationships/hyperlink" Target="https://sites.google.com/view/my-tone-helper" TargetMode="External"/><Relationship Id="rId9" Type="http://schemas.openxmlformats.org/officeDocument/2006/relationships/hyperlink" Target="https://sites.google.com/view/grammar-and-writing/home" TargetMode="External"/><Relationship Id="rId5" Type="http://schemas.openxmlformats.org/officeDocument/2006/relationships/hyperlink" Target="https://sites.google.com/view/grammar-and-writing/home?authuser=0" TargetMode="External"/><Relationship Id="rId6" Type="http://schemas.openxmlformats.org/officeDocument/2006/relationships/hyperlink" Target="https://sites.google.com/view/teachingportfolio-cgh/home" TargetMode="External"/><Relationship Id="rId7" Type="http://schemas.openxmlformats.org/officeDocument/2006/relationships/hyperlink" Target="https://deadforest6.wixsite.com/website" TargetMode="External"/><Relationship Id="rId8" Type="http://schemas.openxmlformats.org/officeDocument/2006/relationships/hyperlink" Target="https://sites.google.com/view/learnenglishwithmike/home?authuser=0" TargetMode="External"/><Relationship Id="rId73" Type="http://schemas.openxmlformats.org/officeDocument/2006/relationships/hyperlink" Target="https://dianapatino22.wixsite.com/mydigitalportfolio" TargetMode="External"/><Relationship Id="rId72" Type="http://schemas.openxmlformats.org/officeDocument/2006/relationships/hyperlink" Target="https://dianapatino22.wixsite.com/freetimeactivities" TargetMode="External"/><Relationship Id="rId74" Type="http://schemas.openxmlformats.org/officeDocument/2006/relationships/drawing" Target="../drawings/drawing4.xml"/><Relationship Id="rId71" Type="http://schemas.openxmlformats.org/officeDocument/2006/relationships/hyperlink" Target="https://gehoveltoru.wixsite.com/website-1" TargetMode="External"/><Relationship Id="rId70" Type="http://schemas.openxmlformats.org/officeDocument/2006/relationships/hyperlink" Target="https://gehoveltoru.wixsite.com/misitio/copia-de-reading-and-vocabulary-1" TargetMode="External"/><Relationship Id="rId62" Type="http://schemas.openxmlformats.org/officeDocument/2006/relationships/hyperlink" Target="https://drive.google.com/open?id=1bgBdFET09LPktNULnqCMBUNWByJy6eZ2" TargetMode="External"/><Relationship Id="rId61" Type="http://schemas.openxmlformats.org/officeDocument/2006/relationships/hyperlink" Target="https://sites.google.com/view/portfoliosandras/home" TargetMode="External"/><Relationship Id="rId64" Type="http://schemas.openxmlformats.org/officeDocument/2006/relationships/hyperlink" Target="https://docs.google.com/presentation/d/1urY9DGe7hgyZ4zBk_MdcbfhE1PkpoCZA_jnbl5wCVws/edit?" TargetMode="External"/><Relationship Id="rId63" Type="http://schemas.openxmlformats.org/officeDocument/2006/relationships/hyperlink" Target="https://docs.google.com/presentation/d/1Ex_TvI681nZwMnuWv17UVXH1vkr9tkUE4Y-kxKsom5c/edit?usp=sharing" TargetMode="External"/><Relationship Id="rId66" Type="http://schemas.openxmlformats.org/officeDocument/2006/relationships/hyperlink" Target="https://luisbohorquezperso.wixsite.com/esam/reading-and-vocabulary" TargetMode="External"/><Relationship Id="rId65" Type="http://schemas.openxmlformats.org/officeDocument/2006/relationships/hyperlink" Target="https://sites.google.com/view/valencia-lina-marcela/home" TargetMode="External"/><Relationship Id="rId68" Type="http://schemas.openxmlformats.org/officeDocument/2006/relationships/hyperlink" Target="https://editor.wix.com/html/editor/web/renderer/external_preview/document/79f313b5-33d5-4345-9bd2-601282ce17a6?metaSiteId=ebd20dad-8626-4115-b612-162e58299276" TargetMode="External"/><Relationship Id="rId67" Type="http://schemas.openxmlformats.org/officeDocument/2006/relationships/hyperlink" Target="https://mydigitalportfolio10.wordpress.com/" TargetMode="External"/><Relationship Id="rId60" Type="http://schemas.openxmlformats.org/officeDocument/2006/relationships/hyperlink" Target="https://sites.google.com/view/writingsam/home" TargetMode="External"/><Relationship Id="rId69" Type="http://schemas.openxmlformats.org/officeDocument/2006/relationships/hyperlink" Target="https://conniegm89.wixsite.com/misitio" TargetMode="External"/><Relationship Id="rId51" Type="http://schemas.openxmlformats.org/officeDocument/2006/relationships/hyperlink" Target="https://juanmolcas.wixsite.com/juanmolinadtp" TargetMode="External"/><Relationship Id="rId50" Type="http://schemas.openxmlformats.org/officeDocument/2006/relationships/hyperlink" Target="https://docs.google.com/document/d/1n0zxmHV6XAZfpR96qIzjwpT5bhKBm1a7pTdA1PThfPc/edit" TargetMode="External"/><Relationship Id="rId53" Type="http://schemas.openxmlformats.org/officeDocument/2006/relationships/hyperlink" Target="https://carolsur191919.wixsite.com/teachercarito" TargetMode="External"/><Relationship Id="rId52" Type="http://schemas.openxmlformats.org/officeDocument/2006/relationships/hyperlink" Target="https://drive.google.com/open?id=1u1ac3922UcQx_RxlZhct4rC8mrrPvzdR" TargetMode="External"/><Relationship Id="rId55" Type="http://schemas.openxmlformats.org/officeDocument/2006/relationships/hyperlink" Target="https://sites.google.com/view/listeningandspeaking/home" TargetMode="External"/><Relationship Id="rId54" Type="http://schemas.openxmlformats.org/officeDocument/2006/relationships/hyperlink" Target="https://www.flipsnack.com/reading1/lets-read-comic.html" TargetMode="External"/><Relationship Id="rId57" Type="http://schemas.openxmlformats.org/officeDocument/2006/relationships/hyperlink" Target="https://elrio34.wixsite.com/misitio" TargetMode="External"/><Relationship Id="rId56" Type="http://schemas.openxmlformats.org/officeDocument/2006/relationships/hyperlink" Target="http://elrio34.wixsite.com/spelling" TargetMode="External"/><Relationship Id="rId59" Type="http://schemas.openxmlformats.org/officeDocument/2006/relationships/hyperlink" Target="https://es.calameo.com/read/00580544979921975d1ff?authid=kdFic5UziXKK" TargetMode="External"/><Relationship Id="rId58" Type="http://schemas.openxmlformats.org/officeDocument/2006/relationships/hyperlink" Target="https://dianispatb.wixsite.com/readingvocabularysa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outlineLevelRow="1"/>
  <cols>
    <col customWidth="1" min="1" max="1" width="6.63"/>
    <col customWidth="1" min="2" max="2" width="13.88"/>
    <col customWidth="1" min="3" max="3" width="25.38"/>
    <col customWidth="1" min="4" max="4" width="62.75"/>
    <col customWidth="1" min="5" max="5" width="27.0"/>
    <col customWidth="1" min="6" max="6" width="27.13"/>
    <col customWidth="1" min="7" max="7" width="49.63"/>
    <col customWidth="1" min="8" max="8" width="34.38"/>
    <col customWidth="1" min="9" max="9" width="11.38"/>
    <col customWidth="1" min="10" max="26" width="15.13"/>
  </cols>
  <sheetData>
    <row r="1">
      <c r="A1" s="6"/>
      <c r="E1" s="9"/>
      <c r="F1" s="9"/>
      <c r="G1" s="9"/>
      <c r="H1" s="9"/>
      <c r="I1" s="9"/>
      <c r="J1" s="13"/>
      <c r="K1" s="13"/>
      <c r="L1" s="13"/>
      <c r="M1" s="13"/>
      <c r="N1" s="13"/>
      <c r="O1" s="13"/>
      <c r="P1" s="13"/>
      <c r="Q1" s="13"/>
      <c r="R1" s="13"/>
      <c r="S1" s="13"/>
      <c r="T1" s="13"/>
      <c r="U1" s="13"/>
      <c r="V1" s="13"/>
      <c r="W1" s="13"/>
      <c r="X1" s="13"/>
      <c r="Y1" s="13"/>
      <c r="Z1" s="13"/>
    </row>
    <row r="2">
      <c r="A2" s="6"/>
      <c r="B2" s="6"/>
      <c r="C2" s="6"/>
      <c r="D2" s="6"/>
      <c r="E2" s="6"/>
      <c r="F2" s="6"/>
      <c r="G2" s="6"/>
      <c r="H2" s="6"/>
      <c r="I2" s="9"/>
      <c r="J2" s="13"/>
      <c r="K2" s="13"/>
      <c r="L2" s="13"/>
      <c r="M2" s="13"/>
      <c r="N2" s="13"/>
      <c r="O2" s="13"/>
      <c r="P2" s="13"/>
      <c r="Q2" s="13"/>
      <c r="R2" s="13"/>
      <c r="S2" s="13"/>
      <c r="T2" s="13"/>
      <c r="U2" s="13"/>
      <c r="V2" s="13"/>
      <c r="W2" s="13"/>
      <c r="X2" s="13"/>
      <c r="Y2" s="13"/>
      <c r="Z2" s="13"/>
    </row>
    <row r="3" ht="57.0" customHeight="1">
      <c r="A3" s="9" t="s">
        <v>12</v>
      </c>
      <c r="F3" s="13"/>
      <c r="G3" s="13"/>
      <c r="H3" s="13"/>
      <c r="I3" s="9"/>
      <c r="J3" s="13"/>
      <c r="K3" s="13"/>
      <c r="L3" s="13"/>
      <c r="M3" s="13"/>
      <c r="N3" s="13"/>
      <c r="O3" s="13"/>
      <c r="P3" s="13"/>
      <c r="Q3" s="13"/>
      <c r="R3" s="13"/>
      <c r="S3" s="13"/>
      <c r="T3" s="13"/>
      <c r="U3" s="13"/>
      <c r="V3" s="13"/>
      <c r="W3" s="13"/>
      <c r="X3" s="13"/>
      <c r="Y3" s="13"/>
      <c r="Z3" s="13"/>
    </row>
    <row r="4" ht="23.25" customHeight="1">
      <c r="A4" s="35"/>
      <c r="B4" s="16"/>
      <c r="C4" s="16"/>
      <c r="D4" s="16"/>
      <c r="E4" s="16"/>
      <c r="F4" s="16"/>
      <c r="G4" s="16"/>
      <c r="H4" s="16"/>
      <c r="I4" s="9"/>
      <c r="J4" s="13"/>
      <c r="K4" s="13"/>
      <c r="L4" s="13"/>
      <c r="M4" s="13"/>
      <c r="N4" s="13"/>
      <c r="O4" s="13"/>
      <c r="P4" s="13"/>
      <c r="Q4" s="13"/>
      <c r="R4" s="13"/>
      <c r="S4" s="13"/>
      <c r="T4" s="13"/>
      <c r="U4" s="13"/>
      <c r="V4" s="13"/>
      <c r="W4" s="13"/>
      <c r="X4" s="13"/>
      <c r="Y4" s="13"/>
      <c r="Z4" s="13"/>
    </row>
    <row r="5">
      <c r="A5" s="39"/>
      <c r="B5" s="40" t="s">
        <v>25</v>
      </c>
      <c r="C5" s="40" t="s">
        <v>9</v>
      </c>
      <c r="D5" s="40" t="s">
        <v>29</v>
      </c>
      <c r="E5" s="41"/>
      <c r="F5" s="9"/>
      <c r="G5" s="9"/>
      <c r="H5" s="9"/>
      <c r="I5" s="9"/>
      <c r="J5" s="13"/>
      <c r="K5" s="13"/>
      <c r="L5" s="13"/>
      <c r="M5" s="13"/>
      <c r="N5" s="13"/>
      <c r="O5" s="13"/>
      <c r="P5" s="13"/>
      <c r="Q5" s="13"/>
      <c r="R5" s="13"/>
      <c r="S5" s="13"/>
      <c r="T5" s="13"/>
      <c r="U5" s="13"/>
      <c r="V5" s="13"/>
      <c r="W5" s="13"/>
      <c r="X5" s="13"/>
      <c r="Y5" s="13"/>
      <c r="Z5" s="13"/>
    </row>
    <row r="6">
      <c r="A6" s="39">
        <v>1.0</v>
      </c>
      <c r="B6" s="39" t="s">
        <v>36</v>
      </c>
      <c r="C6" s="48" t="str">
        <f>HYPERLINK("http://www.4shared.com/","http://www.4shared.com")</f>
        <v>http://www.4shared.com</v>
      </c>
      <c r="D6" s="39" t="s">
        <v>39</v>
      </c>
      <c r="E6" s="41"/>
      <c r="F6" s="9"/>
      <c r="G6" s="9"/>
      <c r="H6" s="9"/>
      <c r="I6" s="9"/>
      <c r="J6" s="13"/>
      <c r="K6" s="13"/>
      <c r="L6" s="13"/>
      <c r="M6" s="13"/>
      <c r="N6" s="13"/>
      <c r="O6" s="13"/>
      <c r="P6" s="13"/>
      <c r="Q6" s="13"/>
      <c r="R6" s="13"/>
      <c r="S6" s="13"/>
      <c r="T6" s="13"/>
      <c r="U6" s="13"/>
      <c r="V6" s="13"/>
      <c r="W6" s="13"/>
      <c r="X6" s="13"/>
      <c r="Y6" s="13"/>
      <c r="Z6" s="13"/>
    </row>
    <row r="7" ht="22.5" customHeight="1">
      <c r="A7" s="39">
        <v>2.0</v>
      </c>
      <c r="B7" s="39" t="s">
        <v>48</v>
      </c>
      <c r="C7" s="48" t="str">
        <f>HYPERLINK("http://www.audacity.com/","www.audacity.com ")</f>
        <v>www.audacity.com </v>
      </c>
      <c r="D7" s="39" t="s">
        <v>50</v>
      </c>
      <c r="E7" s="41"/>
      <c r="F7" s="9"/>
      <c r="G7" s="9"/>
      <c r="H7" s="9"/>
      <c r="I7" s="9"/>
      <c r="J7" s="13"/>
      <c r="K7" s="13"/>
      <c r="L7" s="13"/>
      <c r="M7" s="13"/>
      <c r="N7" s="13"/>
      <c r="O7" s="13"/>
      <c r="P7" s="13"/>
      <c r="Q7" s="13"/>
      <c r="R7" s="13"/>
      <c r="S7" s="13"/>
      <c r="T7" s="13"/>
      <c r="U7" s="13"/>
      <c r="V7" s="13"/>
      <c r="W7" s="13"/>
      <c r="X7" s="13"/>
      <c r="Y7" s="13"/>
      <c r="Z7" s="13"/>
    </row>
    <row r="8" ht="22.5" customHeight="1">
      <c r="A8" s="39">
        <v>3.0</v>
      </c>
      <c r="B8" s="39" t="s">
        <v>54</v>
      </c>
      <c r="C8" s="48" t="str">
        <f>HYPERLINK("http://www.blogger.com/","www.blogger.com")</f>
        <v>www.blogger.com</v>
      </c>
      <c r="D8" s="39" t="s">
        <v>56</v>
      </c>
      <c r="E8" s="41"/>
      <c r="F8" s="9"/>
      <c r="G8" s="9"/>
      <c r="H8" s="9"/>
      <c r="I8" s="9"/>
      <c r="J8" s="13"/>
      <c r="K8" s="13"/>
      <c r="L8" s="13"/>
      <c r="M8" s="13"/>
      <c r="N8" s="13"/>
      <c r="O8" s="13"/>
      <c r="P8" s="13"/>
      <c r="Q8" s="13"/>
      <c r="R8" s="13"/>
      <c r="S8" s="13"/>
      <c r="T8" s="13"/>
      <c r="U8" s="13"/>
      <c r="V8" s="13"/>
      <c r="W8" s="13"/>
      <c r="X8" s="13"/>
      <c r="Y8" s="13"/>
      <c r="Z8" s="13"/>
    </row>
    <row r="9">
      <c r="A9" s="39">
        <v>4.0</v>
      </c>
      <c r="B9" s="39" t="s">
        <v>61</v>
      </c>
      <c r="C9" s="48" t="str">
        <f>HYPERLINK("http://www.blurb.co.uk/","http://www.blurb.co.uk/")</f>
        <v>http://www.blurb.co.uk/</v>
      </c>
      <c r="D9" s="39" t="s">
        <v>62</v>
      </c>
      <c r="E9" s="41"/>
      <c r="F9" s="9"/>
      <c r="G9" s="9"/>
      <c r="H9" s="9"/>
      <c r="I9" s="9"/>
      <c r="J9" s="13"/>
      <c r="K9" s="13"/>
      <c r="L9" s="13"/>
      <c r="M9" s="13"/>
      <c r="N9" s="13"/>
      <c r="O9" s="13"/>
      <c r="P9" s="13"/>
      <c r="Q9" s="13"/>
      <c r="R9" s="13"/>
      <c r="S9" s="13"/>
      <c r="T9" s="13"/>
      <c r="U9" s="13"/>
      <c r="V9" s="13"/>
      <c r="W9" s="13"/>
      <c r="X9" s="13"/>
      <c r="Y9" s="13"/>
      <c r="Z9" s="13"/>
    </row>
    <row r="10" ht="30.0" customHeight="1">
      <c r="A10" s="39">
        <v>5.0</v>
      </c>
      <c r="B10" s="39" t="s">
        <v>67</v>
      </c>
      <c r="C10" s="48" t="str">
        <f>HYPERLINK("http://www.pimpampum.net/bookr/","http://www.pimpampum.net/bookr/")</f>
        <v>http://www.pimpampum.net/bookr/</v>
      </c>
      <c r="D10" s="39" t="s">
        <v>69</v>
      </c>
      <c r="E10" s="41"/>
      <c r="F10" s="9"/>
      <c r="G10" s="9"/>
      <c r="H10" s="9"/>
      <c r="I10" s="9"/>
      <c r="J10" s="13"/>
      <c r="K10" s="13"/>
      <c r="L10" s="13"/>
      <c r="M10" s="13"/>
      <c r="N10" s="13"/>
      <c r="O10" s="13"/>
      <c r="P10" s="13"/>
      <c r="Q10" s="13"/>
      <c r="R10" s="13"/>
      <c r="S10" s="13"/>
      <c r="T10" s="13"/>
      <c r="U10" s="13"/>
      <c r="V10" s="13"/>
      <c r="W10" s="13"/>
      <c r="X10" s="13"/>
      <c r="Y10" s="13"/>
      <c r="Z10" s="13"/>
    </row>
    <row r="11" ht="22.5" customHeight="1">
      <c r="A11" s="39">
        <v>6.0</v>
      </c>
      <c r="B11" s="48" t="str">
        <f>HYPERLINK("http://cacoo.com/","CACOO.COM ")</f>
        <v>CACOO.COM </v>
      </c>
      <c r="C11" s="48" t="str">
        <f>HYPERLINK("https://cacoo.com/lang/es/","https://cacoo.com/lang/es/")</f>
        <v>https://cacoo.com/lang/es/</v>
      </c>
      <c r="D11" s="39" t="s">
        <v>74</v>
      </c>
      <c r="E11" s="41"/>
      <c r="F11" s="9"/>
      <c r="G11" s="9"/>
      <c r="H11" s="9"/>
      <c r="I11" s="9"/>
      <c r="J11" s="13"/>
      <c r="K11" s="13"/>
      <c r="L11" s="13"/>
      <c r="M11" s="13"/>
      <c r="N11" s="13"/>
      <c r="O11" s="13"/>
      <c r="P11" s="13"/>
      <c r="Q11" s="13"/>
      <c r="R11" s="13"/>
      <c r="S11" s="13"/>
      <c r="T11" s="13"/>
      <c r="U11" s="13"/>
      <c r="V11" s="13"/>
      <c r="W11" s="13"/>
      <c r="X11" s="13"/>
      <c r="Y11" s="13"/>
      <c r="Z11" s="13"/>
    </row>
    <row r="12" ht="33.75" customHeight="1">
      <c r="A12" s="39">
        <v>7.0</v>
      </c>
      <c r="B12" s="39" t="s">
        <v>77</v>
      </c>
      <c r="C12" s="48" t="str">
        <f>HYPERLINK("http://www.calameo.com/","www.calameo.com")</f>
        <v>www.calameo.com</v>
      </c>
      <c r="D12" s="39" t="s">
        <v>78</v>
      </c>
      <c r="E12" s="41"/>
      <c r="F12" s="9"/>
      <c r="G12" s="9"/>
      <c r="H12" s="9"/>
      <c r="I12" s="9"/>
      <c r="J12" s="13"/>
      <c r="K12" s="13"/>
      <c r="L12" s="13"/>
      <c r="M12" s="13"/>
      <c r="N12" s="13"/>
      <c r="O12" s="13"/>
      <c r="P12" s="13"/>
      <c r="Q12" s="13"/>
      <c r="R12" s="13"/>
      <c r="S12" s="13"/>
      <c r="T12" s="13"/>
      <c r="U12" s="13"/>
      <c r="V12" s="13"/>
      <c r="W12" s="13"/>
      <c r="X12" s="13"/>
      <c r="Y12" s="13"/>
      <c r="Z12" s="13"/>
    </row>
    <row r="13" ht="34.5" customHeight="1">
      <c r="A13" s="39">
        <v>8.0</v>
      </c>
      <c r="B13" s="39" t="s">
        <v>80</v>
      </c>
      <c r="C13" s="48" t="str">
        <f>HYPERLINK("http://www.contentgenerator.net/","http://www.contentgenerator.net/")</f>
        <v>http://www.contentgenerator.net/</v>
      </c>
      <c r="D13" s="39" t="s">
        <v>81</v>
      </c>
      <c r="E13" s="41"/>
      <c r="F13" s="9"/>
      <c r="G13" s="9"/>
      <c r="H13" s="9"/>
      <c r="I13" s="9"/>
      <c r="J13" s="13"/>
      <c r="K13" s="13"/>
      <c r="L13" s="13"/>
      <c r="M13" s="13"/>
      <c r="N13" s="13"/>
      <c r="O13" s="13"/>
      <c r="P13" s="13"/>
      <c r="Q13" s="13"/>
      <c r="R13" s="13"/>
      <c r="S13" s="13"/>
      <c r="T13" s="13"/>
      <c r="U13" s="13"/>
      <c r="V13" s="13"/>
      <c r="W13" s="13"/>
      <c r="X13" s="13"/>
      <c r="Y13" s="13"/>
      <c r="Z13" s="13"/>
    </row>
    <row r="14" ht="45.75" customHeight="1">
      <c r="A14" s="39">
        <v>9.0</v>
      </c>
      <c r="B14" s="39" t="s">
        <v>86</v>
      </c>
      <c r="C14" s="48" t="str">
        <f>HYPERLINK("http://www.engrade.com/","http://www.engrade.com/")</f>
        <v>http://www.engrade.com/</v>
      </c>
      <c r="D14" s="39" t="s">
        <v>88</v>
      </c>
      <c r="E14" s="41"/>
      <c r="F14" s="9"/>
      <c r="G14" s="9"/>
      <c r="H14" s="9"/>
      <c r="I14" s="9"/>
      <c r="J14" s="13"/>
      <c r="K14" s="13"/>
      <c r="L14" s="13"/>
      <c r="M14" s="13"/>
      <c r="N14" s="13"/>
      <c r="O14" s="13"/>
      <c r="P14" s="13"/>
      <c r="Q14" s="13"/>
      <c r="R14" s="13"/>
      <c r="S14" s="13"/>
      <c r="T14" s="13"/>
      <c r="U14" s="13"/>
      <c r="V14" s="13"/>
      <c r="W14" s="13"/>
      <c r="X14" s="13"/>
      <c r="Y14" s="13"/>
      <c r="Z14" s="13"/>
    </row>
    <row r="15" ht="30.0" customHeight="1">
      <c r="A15" s="39">
        <v>10.0</v>
      </c>
      <c r="B15" s="48" t="str">
        <f>HYPERLINK("http://foroactivo.com/","Foroactivo.com")</f>
        <v>Foroactivo.com</v>
      </c>
      <c r="C15" s="48" t="str">
        <f>HYPERLINK("http://www.foroactivo.com/crear-foro","http://www.foroactivo.com/crear-foro")</f>
        <v>http://www.foroactivo.com/crear-foro</v>
      </c>
      <c r="D15" s="39" t="s">
        <v>95</v>
      </c>
      <c r="E15" s="41"/>
      <c r="F15" s="9"/>
      <c r="G15" s="9"/>
      <c r="H15" s="9"/>
      <c r="I15" s="9"/>
      <c r="J15" s="13"/>
      <c r="K15" s="13"/>
      <c r="L15" s="13"/>
      <c r="M15" s="13"/>
      <c r="N15" s="13"/>
      <c r="O15" s="13"/>
      <c r="P15" s="13"/>
      <c r="Q15" s="13"/>
      <c r="R15" s="13"/>
      <c r="S15" s="13"/>
      <c r="T15" s="13"/>
      <c r="U15" s="13"/>
      <c r="V15" s="13"/>
      <c r="W15" s="13"/>
      <c r="X15" s="13"/>
      <c r="Y15" s="13"/>
      <c r="Z15" s="13"/>
    </row>
    <row r="16" ht="22.5" customHeight="1">
      <c r="A16" s="39">
        <v>11.0</v>
      </c>
      <c r="B16" s="39" t="s">
        <v>98</v>
      </c>
      <c r="C16" s="48" t="str">
        <f>HYPERLINK("http://www.glogster.com/","http://www.glogster.com/")</f>
        <v>http://www.glogster.com/</v>
      </c>
      <c r="D16" s="39" t="s">
        <v>56</v>
      </c>
      <c r="E16" s="41"/>
      <c r="F16" s="9"/>
      <c r="G16" s="9"/>
      <c r="H16" s="9"/>
      <c r="I16" s="9"/>
      <c r="J16" s="13"/>
      <c r="K16" s="13"/>
      <c r="L16" s="13"/>
      <c r="M16" s="13"/>
      <c r="N16" s="13"/>
      <c r="O16" s="13"/>
      <c r="P16" s="13"/>
      <c r="Q16" s="13"/>
      <c r="R16" s="13"/>
      <c r="S16" s="13"/>
      <c r="T16" s="13"/>
      <c r="U16" s="13"/>
      <c r="V16" s="13"/>
      <c r="W16" s="13"/>
      <c r="X16" s="13"/>
      <c r="Y16" s="13"/>
      <c r="Z16" s="13"/>
    </row>
    <row r="17" ht="43.5" customHeight="1">
      <c r="A17" s="39">
        <v>12.0</v>
      </c>
      <c r="B17" s="39" t="s">
        <v>105</v>
      </c>
      <c r="C17" s="48" t="str">
        <f>HYPERLINK("http://goanimate.com/","http://goanimate.com/")</f>
        <v>http://goanimate.com/</v>
      </c>
      <c r="D17" s="39" t="s">
        <v>108</v>
      </c>
      <c r="E17" s="41"/>
      <c r="F17" s="9"/>
      <c r="G17" s="9"/>
      <c r="H17" s="9"/>
      <c r="I17" s="9"/>
      <c r="J17" s="13"/>
      <c r="K17" s="13"/>
      <c r="L17" s="13"/>
      <c r="M17" s="13"/>
      <c r="N17" s="13"/>
      <c r="O17" s="13"/>
      <c r="P17" s="13"/>
      <c r="Q17" s="13"/>
      <c r="R17" s="13"/>
      <c r="S17" s="13"/>
      <c r="T17" s="13"/>
      <c r="U17" s="13"/>
      <c r="V17" s="13"/>
      <c r="W17" s="13"/>
      <c r="X17" s="13"/>
      <c r="Y17" s="13"/>
      <c r="Z17" s="13"/>
    </row>
    <row r="18" ht="21.75" customHeight="1">
      <c r="A18" s="39">
        <v>13.0</v>
      </c>
      <c r="B18" s="39" t="s">
        <v>111</v>
      </c>
      <c r="C18" s="48" t="str">
        <f>HYPERLINK("http://www.youtube.com/watch?feature=player_detailpage&amp;v=4jEanzc8FI4","http://www.youtube.com/watch?feature=player_detailpage&amp;v=4jEanzc8FI4")</f>
        <v>http://www.youtube.com/watch?feature=player_detailpage&amp;v=4jEanzc8FI4</v>
      </c>
      <c r="D18" s="39" t="s">
        <v>114</v>
      </c>
      <c r="E18" s="41"/>
      <c r="F18" s="9"/>
      <c r="G18" s="9"/>
      <c r="H18" s="9"/>
      <c r="I18" s="9"/>
      <c r="J18" s="13"/>
      <c r="K18" s="13"/>
      <c r="L18" s="13"/>
      <c r="M18" s="13"/>
      <c r="N18" s="13"/>
      <c r="O18" s="13"/>
      <c r="P18" s="13"/>
      <c r="Q18" s="13"/>
      <c r="R18" s="13"/>
      <c r="S18" s="13"/>
      <c r="T18" s="13"/>
      <c r="U18" s="13"/>
      <c r="V18" s="13"/>
      <c r="W18" s="13"/>
      <c r="X18" s="13"/>
      <c r="Y18" s="13"/>
      <c r="Z18" s="13"/>
    </row>
    <row r="19">
      <c r="A19" s="39">
        <v>14.0</v>
      </c>
      <c r="B19" s="39" t="s">
        <v>117</v>
      </c>
      <c r="C19" s="48" t="str">
        <f>HYPERLINK("http://www.lulu.com/","http://www.lulu.com/")</f>
        <v>http://www.lulu.com/</v>
      </c>
      <c r="D19" s="39" t="s">
        <v>120</v>
      </c>
      <c r="E19" s="41"/>
      <c r="F19" s="9"/>
      <c r="G19" s="9"/>
      <c r="H19" s="9"/>
      <c r="I19" s="9"/>
      <c r="J19" s="13"/>
      <c r="K19" s="13"/>
      <c r="L19" s="13"/>
      <c r="M19" s="13"/>
      <c r="N19" s="13"/>
      <c r="O19" s="13"/>
      <c r="P19" s="13"/>
      <c r="Q19" s="13"/>
      <c r="R19" s="13"/>
      <c r="S19" s="13"/>
      <c r="T19" s="13"/>
      <c r="U19" s="13"/>
      <c r="V19" s="13"/>
      <c r="W19" s="13"/>
      <c r="X19" s="13"/>
      <c r="Y19" s="13"/>
      <c r="Z19" s="13"/>
    </row>
    <row r="20" ht="35.25" customHeight="1">
      <c r="A20" s="39">
        <v>15.0</v>
      </c>
      <c r="B20" s="39" t="s">
        <v>123</v>
      </c>
      <c r="C20" s="39"/>
      <c r="D20" s="39" t="s">
        <v>125</v>
      </c>
      <c r="E20" s="41"/>
      <c r="F20" s="9"/>
      <c r="G20" s="9"/>
      <c r="H20" s="9"/>
      <c r="I20" s="9"/>
      <c r="J20" s="13"/>
      <c r="K20" s="13"/>
      <c r="L20" s="13"/>
      <c r="M20" s="13"/>
      <c r="N20" s="13"/>
      <c r="O20" s="13"/>
      <c r="P20" s="13"/>
      <c r="Q20" s="13"/>
      <c r="R20" s="13"/>
      <c r="S20" s="13"/>
      <c r="T20" s="13"/>
      <c r="U20" s="13"/>
      <c r="V20" s="13"/>
      <c r="W20" s="13"/>
      <c r="X20" s="13"/>
      <c r="Y20" s="13"/>
      <c r="Z20" s="13"/>
    </row>
    <row r="21" ht="29.25" customHeight="1">
      <c r="A21" s="39">
        <v>16.0</v>
      </c>
      <c r="B21" s="39" t="s">
        <v>129</v>
      </c>
      <c r="C21" s="48" t="str">
        <f>HYPERLINK("http://www.popplet.com/","http://www.popplet.com/")</f>
        <v>http://www.popplet.com/</v>
      </c>
      <c r="D21" s="39" t="s">
        <v>132</v>
      </c>
      <c r="E21" s="41"/>
      <c r="F21" s="9"/>
      <c r="G21" s="9"/>
      <c r="H21" s="9"/>
      <c r="I21" s="9"/>
      <c r="J21" s="13"/>
      <c r="K21" s="13"/>
      <c r="L21" s="13"/>
      <c r="M21" s="13"/>
      <c r="N21" s="13"/>
      <c r="O21" s="13"/>
      <c r="P21" s="13"/>
      <c r="Q21" s="13"/>
      <c r="R21" s="13"/>
      <c r="S21" s="13"/>
      <c r="T21" s="13"/>
      <c r="U21" s="13"/>
      <c r="V21" s="13"/>
      <c r="W21" s="13"/>
      <c r="X21" s="13"/>
      <c r="Y21" s="13"/>
      <c r="Z21" s="13"/>
    </row>
    <row r="22" ht="45.75" customHeight="1">
      <c r="A22" s="39">
        <v>17.0</v>
      </c>
      <c r="B22" s="39" t="s">
        <v>136</v>
      </c>
      <c r="C22" s="48" t="s">
        <v>138</v>
      </c>
      <c r="D22" s="39" t="s">
        <v>140</v>
      </c>
      <c r="E22" s="41"/>
      <c r="F22" s="9"/>
      <c r="G22" s="9"/>
      <c r="H22" s="9"/>
      <c r="I22" s="9"/>
      <c r="J22" s="13"/>
      <c r="K22" s="13"/>
      <c r="L22" s="13"/>
      <c r="M22" s="13"/>
      <c r="N22" s="13"/>
      <c r="O22" s="13"/>
      <c r="P22" s="13"/>
      <c r="Q22" s="13"/>
      <c r="R22" s="13"/>
      <c r="S22" s="13"/>
      <c r="T22" s="13"/>
      <c r="U22" s="13"/>
      <c r="V22" s="13"/>
      <c r="W22" s="13"/>
      <c r="X22" s="13"/>
      <c r="Y22" s="13"/>
      <c r="Z22" s="13"/>
    </row>
    <row r="23" ht="22.5" customHeight="1">
      <c r="A23" s="39">
        <v>18.0</v>
      </c>
      <c r="B23" s="39" t="s">
        <v>143</v>
      </c>
      <c r="C23" s="39"/>
      <c r="D23" s="39" t="s">
        <v>144</v>
      </c>
      <c r="E23" s="41"/>
      <c r="F23" s="9"/>
      <c r="G23" s="9"/>
      <c r="H23" s="9"/>
      <c r="I23" s="9"/>
      <c r="J23" s="13"/>
      <c r="K23" s="13"/>
      <c r="L23" s="13"/>
      <c r="M23" s="13"/>
      <c r="N23" s="13"/>
      <c r="O23" s="13"/>
      <c r="P23" s="13"/>
      <c r="Q23" s="13"/>
      <c r="R23" s="13"/>
      <c r="S23" s="13"/>
      <c r="T23" s="13"/>
      <c r="U23" s="13"/>
      <c r="V23" s="13"/>
      <c r="W23" s="13"/>
      <c r="X23" s="13"/>
      <c r="Y23" s="13"/>
      <c r="Z23" s="13"/>
    </row>
    <row r="24" ht="28.5" customHeight="1">
      <c r="A24" s="39">
        <v>19.0</v>
      </c>
      <c r="B24" s="39" t="s">
        <v>148</v>
      </c>
      <c r="C24" s="48" t="str">
        <f>HYPERLINK("http://prezi.com/","http://prezi.com/")</f>
        <v>http://prezi.com/</v>
      </c>
      <c r="D24" s="39" t="s">
        <v>151</v>
      </c>
      <c r="E24" s="41"/>
      <c r="F24" s="9"/>
      <c r="G24" s="9"/>
      <c r="H24" s="9"/>
      <c r="I24" s="9"/>
      <c r="J24" s="13"/>
      <c r="K24" s="13"/>
      <c r="L24" s="13"/>
      <c r="M24" s="13"/>
      <c r="N24" s="13"/>
      <c r="O24" s="13"/>
      <c r="P24" s="13"/>
      <c r="Q24" s="13"/>
      <c r="R24" s="13"/>
      <c r="S24" s="13"/>
      <c r="T24" s="13"/>
      <c r="U24" s="13"/>
      <c r="V24" s="13"/>
      <c r="W24" s="13"/>
      <c r="X24" s="13"/>
      <c r="Y24" s="13"/>
      <c r="Z24" s="13"/>
    </row>
    <row r="25" ht="33.75" customHeight="1">
      <c r="A25" s="39">
        <v>20.0</v>
      </c>
      <c r="B25" s="39" t="s">
        <v>157</v>
      </c>
      <c r="C25" s="48" t="str">
        <f>HYPERLINK("http://www.screencast-o-matic.com/","http://www.screencast-o-matic.com/")</f>
        <v>http://www.screencast-o-matic.com/</v>
      </c>
      <c r="D25" s="39" t="s">
        <v>161</v>
      </c>
      <c r="E25" s="41"/>
      <c r="F25" s="9"/>
      <c r="G25" s="9"/>
      <c r="H25" s="9"/>
      <c r="I25" s="9"/>
      <c r="J25" s="13"/>
      <c r="K25" s="13"/>
      <c r="L25" s="13"/>
      <c r="M25" s="13"/>
      <c r="N25" s="13"/>
      <c r="O25" s="13"/>
      <c r="P25" s="13"/>
      <c r="Q25" s="13"/>
      <c r="R25" s="13"/>
      <c r="S25" s="13"/>
      <c r="T25" s="13"/>
      <c r="U25" s="13"/>
      <c r="V25" s="13"/>
      <c r="W25" s="13"/>
      <c r="X25" s="13"/>
      <c r="Y25" s="13"/>
      <c r="Z25" s="13"/>
    </row>
    <row r="26" ht="15.75" customHeight="1">
      <c r="A26" s="39">
        <v>21.0</v>
      </c>
      <c r="B26" s="39" t="s">
        <v>164</v>
      </c>
      <c r="C26" s="48" t="str">
        <f>HYPERLINK("http://www.slideshare.net/","http://www.slideshare.net/")</f>
        <v>http://www.slideshare.net/</v>
      </c>
      <c r="D26" s="39" t="s">
        <v>168</v>
      </c>
      <c r="E26" s="41"/>
      <c r="F26" s="9"/>
      <c r="G26" s="9"/>
      <c r="H26" s="9"/>
      <c r="I26" s="9"/>
      <c r="J26" s="13"/>
      <c r="K26" s="13"/>
      <c r="L26" s="13"/>
      <c r="M26" s="13"/>
      <c r="N26" s="13"/>
      <c r="O26" s="13"/>
      <c r="P26" s="13"/>
      <c r="Q26" s="13"/>
      <c r="R26" s="13"/>
      <c r="S26" s="13"/>
      <c r="T26" s="13"/>
      <c r="U26" s="13"/>
      <c r="V26" s="13"/>
      <c r="W26" s="13"/>
      <c r="X26" s="13"/>
      <c r="Y26" s="13"/>
      <c r="Z26" s="13"/>
    </row>
    <row r="27" ht="33.0" customHeight="1">
      <c r="A27" s="39">
        <v>22.0</v>
      </c>
      <c r="B27" s="39" t="s">
        <v>171</v>
      </c>
      <c r="C27" s="48" t="str">
        <f>HYPERLINK("http://www.voxopop.com/signup","http://www.voxopop.com/signup")</f>
        <v>http://www.voxopop.com/signup</v>
      </c>
      <c r="D27" s="39" t="s">
        <v>174</v>
      </c>
      <c r="E27" s="41"/>
      <c r="F27" s="9"/>
      <c r="G27" s="9"/>
      <c r="H27" s="9"/>
      <c r="I27" s="9"/>
      <c r="J27" s="13"/>
      <c r="K27" s="13"/>
      <c r="L27" s="13"/>
      <c r="M27" s="13"/>
      <c r="N27" s="13"/>
      <c r="O27" s="13"/>
      <c r="P27" s="13"/>
      <c r="Q27" s="13"/>
      <c r="R27" s="13"/>
      <c r="S27" s="13"/>
      <c r="T27" s="13"/>
      <c r="U27" s="13"/>
      <c r="V27" s="13"/>
      <c r="W27" s="13"/>
      <c r="X27" s="13"/>
      <c r="Y27" s="13"/>
      <c r="Z27" s="13"/>
    </row>
    <row r="28" ht="15.75" customHeight="1">
      <c r="A28" s="39">
        <v>23.0</v>
      </c>
      <c r="B28" s="39" t="s">
        <v>177</v>
      </c>
      <c r="C28" s="48" t="str">
        <f>HYPERLINK("http://www.toondoo.com/","http://www.toondoo.com/")</f>
        <v>http://www.toondoo.com/</v>
      </c>
      <c r="D28" s="39" t="s">
        <v>180</v>
      </c>
      <c r="E28" s="41"/>
      <c r="F28" s="9"/>
      <c r="G28" s="9"/>
      <c r="H28" s="9"/>
      <c r="I28" s="9"/>
      <c r="J28" s="13"/>
      <c r="K28" s="13"/>
      <c r="L28" s="13"/>
      <c r="M28" s="13"/>
      <c r="N28" s="13"/>
      <c r="O28" s="13"/>
      <c r="P28" s="13"/>
      <c r="Q28" s="13"/>
      <c r="R28" s="13"/>
      <c r="S28" s="13"/>
      <c r="T28" s="13"/>
      <c r="U28" s="13"/>
      <c r="V28" s="13"/>
      <c r="W28" s="13"/>
      <c r="X28" s="13"/>
      <c r="Y28" s="13"/>
      <c r="Z28" s="13"/>
    </row>
    <row r="29" ht="52.5" customHeight="1">
      <c r="A29" s="39">
        <v>24.0</v>
      </c>
      <c r="B29" s="39" t="s">
        <v>184</v>
      </c>
      <c r="C29" s="48" t="str">
        <f>HYPERLINK("http://www.triptico.co.uk/","http://www.triptico.co.uk/")</f>
        <v>http://www.triptico.co.uk/</v>
      </c>
      <c r="D29" s="39" t="s">
        <v>187</v>
      </c>
      <c r="E29" s="41"/>
      <c r="F29" s="9"/>
      <c r="G29" s="9"/>
      <c r="H29" s="9"/>
      <c r="I29" s="9"/>
      <c r="J29" s="13"/>
      <c r="K29" s="13"/>
      <c r="L29" s="13"/>
      <c r="M29" s="13"/>
      <c r="N29" s="13"/>
      <c r="O29" s="13"/>
      <c r="P29" s="13"/>
      <c r="Q29" s="13"/>
      <c r="R29" s="13"/>
      <c r="S29" s="13"/>
      <c r="T29" s="13"/>
      <c r="U29" s="13"/>
      <c r="V29" s="13"/>
      <c r="W29" s="13"/>
      <c r="X29" s="13"/>
      <c r="Y29" s="13"/>
      <c r="Z29" s="13"/>
    </row>
    <row r="30" ht="26.25" customHeight="1">
      <c r="A30" s="39">
        <v>25.0</v>
      </c>
      <c r="B30" s="39" t="s">
        <v>190</v>
      </c>
      <c r="C30" s="48" t="str">
        <f>HYPERLINK("http://www.voki.com/","http://www.voki.com")</f>
        <v>http://www.voki.com</v>
      </c>
      <c r="D30" s="39" t="s">
        <v>193</v>
      </c>
      <c r="E30" s="41"/>
      <c r="F30" s="9"/>
      <c r="G30" s="9"/>
      <c r="H30" s="9"/>
      <c r="I30" s="9"/>
      <c r="J30" s="13"/>
      <c r="K30" s="13"/>
      <c r="L30" s="13"/>
      <c r="M30" s="13"/>
      <c r="N30" s="13"/>
      <c r="O30" s="13"/>
      <c r="P30" s="13"/>
      <c r="Q30" s="13"/>
      <c r="R30" s="13"/>
      <c r="S30" s="13"/>
      <c r="T30" s="13"/>
      <c r="U30" s="13"/>
      <c r="V30" s="13"/>
      <c r="W30" s="13"/>
      <c r="X30" s="13"/>
      <c r="Y30" s="13"/>
      <c r="Z30" s="13"/>
    </row>
    <row r="31" ht="35.25" customHeight="1">
      <c r="A31" s="39">
        <v>26.0</v>
      </c>
      <c r="B31" s="39" t="s">
        <v>197</v>
      </c>
      <c r="C31" s="48" t="str">
        <f>HYPERLINK("http://www.webs.com/","http://www.webs.com/")</f>
        <v>http://www.webs.com/</v>
      </c>
      <c r="D31" s="39" t="s">
        <v>202</v>
      </c>
      <c r="E31" s="41"/>
      <c r="F31" s="9"/>
      <c r="G31" s="9"/>
      <c r="H31" s="9"/>
      <c r="I31" s="9"/>
      <c r="J31" s="13"/>
      <c r="K31" s="13"/>
      <c r="L31" s="13"/>
      <c r="M31" s="13"/>
      <c r="N31" s="13"/>
      <c r="O31" s="13"/>
      <c r="P31" s="13"/>
      <c r="Q31" s="13"/>
      <c r="R31" s="13"/>
      <c r="S31" s="13"/>
      <c r="T31" s="13"/>
      <c r="U31" s="13"/>
      <c r="V31" s="13"/>
      <c r="W31" s="13"/>
      <c r="X31" s="13"/>
      <c r="Y31" s="13"/>
      <c r="Z31" s="13"/>
    </row>
    <row r="32" ht="147.75" customHeight="1">
      <c r="A32" s="39">
        <v>27.0</v>
      </c>
      <c r="B32" s="39" t="s">
        <v>205</v>
      </c>
      <c r="C32" s="48" t="str">
        <f>HYPERLINK("http://www.wix.com/","http://www.wix.com/")</f>
        <v>http://www.wix.com/</v>
      </c>
      <c r="D32" s="39" t="s">
        <v>206</v>
      </c>
      <c r="E32" s="41"/>
      <c r="F32" s="9"/>
      <c r="G32" s="9"/>
      <c r="H32" s="9"/>
      <c r="I32" s="9"/>
      <c r="J32" s="13"/>
      <c r="K32" s="13"/>
      <c r="L32" s="13"/>
      <c r="M32" s="13"/>
      <c r="N32" s="13"/>
      <c r="O32" s="13"/>
      <c r="P32" s="13"/>
      <c r="Q32" s="13"/>
      <c r="R32" s="13"/>
      <c r="S32" s="13"/>
      <c r="T32" s="13"/>
      <c r="U32" s="13"/>
      <c r="V32" s="13"/>
      <c r="W32" s="13"/>
      <c r="X32" s="13"/>
      <c r="Y32" s="13"/>
      <c r="Z32" s="13"/>
    </row>
    <row r="33" ht="33.75" customHeight="1">
      <c r="A33" s="39">
        <v>28.0</v>
      </c>
      <c r="B33" s="48" t="str">
        <f>HYPERLINK("http://zunal.com/","zunal.com")</f>
        <v>zunal.com</v>
      </c>
      <c r="C33" s="48" t="str">
        <f>HYPERLINK("http://www.zunal.com/","www.zunal.com")</f>
        <v>www.zunal.com</v>
      </c>
      <c r="D33" s="39" t="s">
        <v>213</v>
      </c>
      <c r="E33" s="41"/>
      <c r="F33" s="9"/>
      <c r="G33" s="9"/>
      <c r="H33" s="9"/>
      <c r="I33" s="9"/>
      <c r="J33" s="13"/>
      <c r="K33" s="13"/>
      <c r="L33" s="13"/>
      <c r="M33" s="13"/>
      <c r="N33" s="13"/>
      <c r="O33" s="13"/>
      <c r="P33" s="13"/>
      <c r="Q33" s="13"/>
      <c r="R33" s="13"/>
      <c r="S33" s="13"/>
      <c r="T33" s="13"/>
      <c r="U33" s="13"/>
      <c r="V33" s="13"/>
      <c r="W33" s="13"/>
      <c r="X33" s="13"/>
      <c r="Y33" s="13"/>
      <c r="Z33" s="13"/>
    </row>
    <row r="34" ht="33.75" customHeight="1">
      <c r="A34" s="74">
        <v>2.0</v>
      </c>
      <c r="B34" s="10"/>
      <c r="C34" s="10"/>
      <c r="D34" s="12"/>
      <c r="E34" s="9"/>
      <c r="F34" s="9"/>
      <c r="G34" s="9"/>
      <c r="H34" s="9"/>
      <c r="I34" s="9"/>
      <c r="J34" s="13"/>
      <c r="K34" s="13"/>
      <c r="L34" s="13"/>
      <c r="M34" s="13"/>
      <c r="N34" s="13"/>
      <c r="O34" s="13"/>
      <c r="P34" s="13"/>
      <c r="Q34" s="13"/>
      <c r="R34" s="13"/>
      <c r="S34" s="13"/>
      <c r="T34" s="13"/>
      <c r="U34" s="13"/>
      <c r="V34" s="13"/>
      <c r="W34" s="13"/>
      <c r="X34" s="13"/>
      <c r="Y34" s="13"/>
      <c r="Z34" s="13"/>
    </row>
    <row r="35" ht="33.75" customHeight="1">
      <c r="A35" s="75">
        <v>1.0</v>
      </c>
      <c r="B35" s="75" t="s">
        <v>224</v>
      </c>
      <c r="C35" s="76" t="str">
        <f>HYPERLINK("http://edublogs.org/","http://edublogs.org/")</f>
        <v>http://edublogs.org/</v>
      </c>
      <c r="D35" s="75" t="s">
        <v>226</v>
      </c>
      <c r="E35" s="9"/>
      <c r="F35" s="9"/>
      <c r="G35" s="9"/>
      <c r="H35" s="9"/>
      <c r="I35" s="9"/>
      <c r="J35" s="13"/>
      <c r="K35" s="13"/>
      <c r="L35" s="13"/>
      <c r="M35" s="13"/>
      <c r="N35" s="13"/>
      <c r="O35" s="13"/>
      <c r="P35" s="13"/>
      <c r="Q35" s="13"/>
      <c r="R35" s="13"/>
      <c r="S35" s="13"/>
      <c r="T35" s="13"/>
      <c r="U35" s="13"/>
      <c r="V35" s="13"/>
      <c r="W35" s="13"/>
      <c r="X35" s="13"/>
      <c r="Y35" s="13"/>
      <c r="Z35" s="13"/>
    </row>
    <row r="36" ht="33.75" customHeight="1">
      <c r="A36" s="75">
        <v>2.0</v>
      </c>
      <c r="B36" s="75" t="s">
        <v>231</v>
      </c>
      <c r="C36" s="76" t="str">
        <f>HYPERLINK("http://www.weebly.com/","http://www.weebly.com/")</f>
        <v>http://www.weebly.com/</v>
      </c>
      <c r="D36" s="75" t="s">
        <v>233</v>
      </c>
      <c r="E36" s="9"/>
      <c r="F36" s="9"/>
      <c r="G36" s="9"/>
      <c r="H36" s="9"/>
      <c r="I36" s="9"/>
      <c r="J36" s="13"/>
      <c r="K36" s="13"/>
      <c r="L36" s="13"/>
      <c r="M36" s="13"/>
      <c r="N36" s="13"/>
      <c r="O36" s="13"/>
      <c r="P36" s="13"/>
      <c r="Q36" s="13"/>
      <c r="R36" s="13"/>
      <c r="S36" s="13"/>
      <c r="T36" s="13"/>
      <c r="U36" s="13"/>
      <c r="V36" s="13"/>
      <c r="W36" s="13"/>
      <c r="X36" s="13"/>
      <c r="Y36" s="13"/>
      <c r="Z36" s="13"/>
    </row>
    <row r="37" ht="33.75" customHeight="1">
      <c r="A37" s="75">
        <v>3.0</v>
      </c>
      <c r="B37" s="75" t="s">
        <v>234</v>
      </c>
      <c r="C37" s="76" t="str">
        <f>HYPERLINK("http://www.pixton.com/es/","http://www.pixton.com/es/")</f>
        <v>http://www.pixton.com/es/</v>
      </c>
      <c r="D37" s="75" t="s">
        <v>235</v>
      </c>
      <c r="E37" s="9"/>
      <c r="F37" s="9"/>
      <c r="G37" s="9"/>
      <c r="H37" s="9"/>
      <c r="I37" s="9"/>
      <c r="J37" s="13"/>
      <c r="K37" s="13"/>
      <c r="L37" s="13"/>
      <c r="M37" s="13"/>
      <c r="N37" s="13"/>
      <c r="O37" s="13"/>
      <c r="P37" s="13"/>
      <c r="Q37" s="13"/>
      <c r="R37" s="13"/>
      <c r="S37" s="13"/>
      <c r="T37" s="13"/>
      <c r="U37" s="13"/>
      <c r="V37" s="13"/>
      <c r="W37" s="13"/>
      <c r="X37" s="13"/>
      <c r="Y37" s="13"/>
      <c r="Z37" s="13"/>
    </row>
    <row r="38" ht="33.75" customHeight="1">
      <c r="A38" s="77">
        <v>3.0</v>
      </c>
      <c r="B38" s="10"/>
      <c r="C38" s="10"/>
      <c r="D38" s="12"/>
      <c r="E38" s="9"/>
      <c r="F38" s="9"/>
      <c r="G38" s="9"/>
      <c r="H38" s="9"/>
      <c r="I38" s="9"/>
      <c r="J38" s="13"/>
      <c r="K38" s="13"/>
      <c r="L38" s="13"/>
      <c r="M38" s="13"/>
      <c r="N38" s="13"/>
      <c r="O38" s="13"/>
      <c r="P38" s="13"/>
      <c r="Q38" s="13"/>
      <c r="R38" s="13"/>
      <c r="S38" s="13"/>
      <c r="T38" s="13"/>
      <c r="U38" s="13"/>
      <c r="V38" s="13"/>
      <c r="W38" s="13"/>
      <c r="X38" s="13"/>
      <c r="Y38" s="13"/>
      <c r="Z38" s="13"/>
    </row>
    <row r="39" ht="33.75" customHeight="1">
      <c r="A39" s="78">
        <v>1.0</v>
      </c>
      <c r="B39" s="78" t="s">
        <v>247</v>
      </c>
      <c r="C39" s="79" t="str">
        <f>HYPERLINK("http://www.zimmertwins.com/movie/howto","http://www.zimmertwins.com/movie/howto")</f>
        <v>http://www.zimmertwins.com/movie/howto</v>
      </c>
      <c r="D39" s="78" t="s">
        <v>250</v>
      </c>
      <c r="E39" s="9"/>
      <c r="F39" s="9"/>
      <c r="G39" s="9"/>
      <c r="H39" s="9"/>
      <c r="I39" s="9"/>
      <c r="J39" s="13"/>
      <c r="K39" s="13"/>
      <c r="L39" s="13"/>
      <c r="M39" s="13"/>
      <c r="N39" s="13"/>
      <c r="O39" s="13"/>
      <c r="P39" s="13"/>
      <c r="Q39" s="13"/>
      <c r="R39" s="13"/>
      <c r="S39" s="13"/>
      <c r="T39" s="13"/>
      <c r="U39" s="13"/>
      <c r="V39" s="13"/>
      <c r="W39" s="13"/>
      <c r="X39" s="13"/>
      <c r="Y39" s="13"/>
      <c r="Z39" s="13"/>
    </row>
    <row r="40" ht="33.75" customHeight="1">
      <c r="A40" s="78">
        <v>2.0</v>
      </c>
      <c r="B40" s="78" t="s">
        <v>254</v>
      </c>
      <c r="C40" s="79" t="str">
        <f>HYPERLINK("http://www.toondoo.com/","www.toondoo.com")</f>
        <v>www.toondoo.com</v>
      </c>
      <c r="D40" s="78" t="s">
        <v>256</v>
      </c>
      <c r="E40" s="9"/>
      <c r="F40" s="9"/>
      <c r="G40" s="9"/>
      <c r="H40" s="9"/>
      <c r="I40" s="9"/>
      <c r="J40" s="13"/>
      <c r="K40" s="13"/>
      <c r="L40" s="13"/>
      <c r="M40" s="13"/>
      <c r="N40" s="13"/>
      <c r="O40" s="13"/>
      <c r="P40" s="13"/>
      <c r="Q40" s="13"/>
      <c r="R40" s="13"/>
      <c r="S40" s="13"/>
      <c r="T40" s="13"/>
      <c r="U40" s="13"/>
      <c r="V40" s="13"/>
      <c r="W40" s="13"/>
      <c r="X40" s="13"/>
      <c r="Y40" s="13"/>
      <c r="Z40" s="13"/>
    </row>
    <row r="41" ht="33.75" customHeight="1">
      <c r="A41" s="78">
        <v>3.0</v>
      </c>
      <c r="B41" s="78" t="s">
        <v>261</v>
      </c>
      <c r="C41" s="79" t="str">
        <f>HYPERLINK("http://www.edmodo.com/","www.edmodo.com")</f>
        <v>www.edmodo.com</v>
      </c>
      <c r="D41" s="78" t="s">
        <v>262</v>
      </c>
      <c r="E41" s="9"/>
      <c r="F41" s="9"/>
      <c r="G41" s="9"/>
      <c r="H41" s="9"/>
      <c r="I41" s="9"/>
      <c r="J41" s="13"/>
      <c r="K41" s="13"/>
      <c r="L41" s="13"/>
      <c r="M41" s="13"/>
      <c r="N41" s="13"/>
      <c r="O41" s="13"/>
      <c r="P41" s="13"/>
      <c r="Q41" s="13"/>
      <c r="R41" s="13"/>
      <c r="S41" s="13"/>
      <c r="T41" s="13"/>
      <c r="U41" s="13"/>
      <c r="V41" s="13"/>
      <c r="W41" s="13"/>
      <c r="X41" s="13"/>
      <c r="Y41" s="13"/>
      <c r="Z41" s="13"/>
    </row>
    <row r="42" ht="33.75" customHeight="1">
      <c r="A42" s="78">
        <v>4.0</v>
      </c>
      <c r="B42" s="78" t="s">
        <v>267</v>
      </c>
      <c r="C42" s="79" t="str">
        <f>HYPERLINK("http://es.calameo.com/","http://es.calameo.com/")</f>
        <v>http://es.calameo.com/</v>
      </c>
      <c r="D42" s="78" t="s">
        <v>268</v>
      </c>
      <c r="E42" s="9"/>
      <c r="F42" s="9"/>
      <c r="G42" s="9"/>
      <c r="H42" s="9"/>
      <c r="I42" s="9"/>
      <c r="J42" s="13"/>
      <c r="K42" s="13"/>
      <c r="L42" s="13"/>
      <c r="M42" s="13"/>
      <c r="N42" s="13"/>
      <c r="O42" s="13"/>
      <c r="P42" s="13"/>
      <c r="Q42" s="13"/>
      <c r="R42" s="13"/>
      <c r="S42" s="13"/>
      <c r="T42" s="13"/>
      <c r="U42" s="13"/>
      <c r="V42" s="13"/>
      <c r="W42" s="13"/>
      <c r="X42" s="13"/>
      <c r="Y42" s="13"/>
      <c r="Z42" s="13"/>
    </row>
    <row r="43" ht="33.75" customHeight="1">
      <c r="A43" s="78">
        <v>5.0</v>
      </c>
      <c r="B43" s="78" t="s">
        <v>275</v>
      </c>
      <c r="C43" s="79" t="str">
        <f>HYPERLINK("http://www.wikispaces.com/","http://www.wikispaces.com/")</f>
        <v>http://www.wikispaces.com/</v>
      </c>
      <c r="D43" s="78" t="s">
        <v>276</v>
      </c>
      <c r="E43" s="9"/>
      <c r="F43" s="9"/>
      <c r="G43" s="9"/>
      <c r="H43" s="9"/>
      <c r="I43" s="9"/>
      <c r="J43" s="13"/>
      <c r="K43" s="13"/>
      <c r="L43" s="13"/>
      <c r="M43" s="13"/>
      <c r="N43" s="13"/>
      <c r="O43" s="13"/>
      <c r="P43" s="13"/>
      <c r="Q43" s="13"/>
      <c r="R43" s="13"/>
      <c r="S43" s="13"/>
      <c r="T43" s="13"/>
      <c r="U43" s="13"/>
      <c r="V43" s="13"/>
      <c r="W43" s="13"/>
      <c r="X43" s="13"/>
      <c r="Y43" s="13"/>
      <c r="Z43" s="13"/>
    </row>
    <row r="44" ht="33.75" customHeight="1">
      <c r="A44" s="78">
        <v>6.0</v>
      </c>
      <c r="B44" s="78" t="s">
        <v>281</v>
      </c>
      <c r="C44" s="79" t="str">
        <f>HYPERLINK("http://www.4shared.com/","http://www.4shared.com/")</f>
        <v>http://www.4shared.com/</v>
      </c>
      <c r="D44" s="78" t="s">
        <v>282</v>
      </c>
      <c r="E44" s="9"/>
      <c r="F44" s="9"/>
      <c r="G44" s="9"/>
      <c r="H44" s="9"/>
      <c r="I44" s="9"/>
      <c r="J44" s="13"/>
      <c r="K44" s="13"/>
      <c r="L44" s="13"/>
      <c r="M44" s="13"/>
      <c r="N44" s="13"/>
      <c r="O44" s="13"/>
      <c r="P44" s="13"/>
      <c r="Q44" s="13"/>
      <c r="R44" s="13"/>
      <c r="S44" s="13"/>
      <c r="T44" s="13"/>
      <c r="U44" s="13"/>
      <c r="V44" s="13"/>
      <c r="W44" s="13"/>
      <c r="X44" s="13"/>
      <c r="Y44" s="13"/>
      <c r="Z44" s="13"/>
    </row>
    <row r="45" ht="33.75" customHeight="1">
      <c r="A45" s="78">
        <v>7.0</v>
      </c>
      <c r="B45" s="78" t="s">
        <v>285</v>
      </c>
      <c r="C45" s="79" t="str">
        <f>HYPERLINK("http://dropr.com/","http://dropr.com/")</f>
        <v>http://dropr.com/</v>
      </c>
      <c r="D45" s="78" t="s">
        <v>289</v>
      </c>
      <c r="E45" s="9"/>
      <c r="F45" s="9"/>
      <c r="G45" s="9"/>
      <c r="H45" s="9"/>
      <c r="I45" s="9"/>
      <c r="J45" s="13"/>
      <c r="K45" s="13"/>
      <c r="L45" s="13"/>
      <c r="M45" s="13"/>
      <c r="N45" s="13"/>
      <c r="O45" s="13"/>
      <c r="P45" s="13"/>
      <c r="Q45" s="13"/>
      <c r="R45" s="13"/>
      <c r="S45" s="13"/>
      <c r="T45" s="13"/>
      <c r="U45" s="13"/>
      <c r="V45" s="13"/>
      <c r="W45" s="13"/>
      <c r="X45" s="13"/>
      <c r="Y45" s="13"/>
      <c r="Z45" s="13"/>
    </row>
    <row r="46" ht="33.75" customHeight="1">
      <c r="A46" s="78">
        <v>8.0</v>
      </c>
      <c r="B46" s="78" t="s">
        <v>291</v>
      </c>
      <c r="C46" s="79" t="str">
        <f>HYPERLINK("http://www.blendspace.com/","http://www.blendspace.com")</f>
        <v>http://www.blendspace.com</v>
      </c>
      <c r="D46" s="78" t="s">
        <v>294</v>
      </c>
      <c r="E46" s="9"/>
      <c r="F46" s="9"/>
      <c r="G46" s="9"/>
      <c r="H46" s="9"/>
      <c r="I46" s="9"/>
      <c r="J46" s="13"/>
      <c r="K46" s="13"/>
      <c r="L46" s="13"/>
      <c r="M46" s="13"/>
      <c r="N46" s="13"/>
      <c r="O46" s="13"/>
      <c r="P46" s="13"/>
      <c r="Q46" s="13"/>
      <c r="R46" s="13"/>
      <c r="S46" s="13"/>
      <c r="T46" s="13"/>
      <c r="U46" s="13"/>
      <c r="V46" s="13"/>
      <c r="W46" s="13"/>
      <c r="X46" s="13"/>
      <c r="Y46" s="13"/>
      <c r="Z46" s="13"/>
    </row>
    <row r="47" ht="33.75" customHeight="1">
      <c r="A47" s="82">
        <v>9.0</v>
      </c>
      <c r="B47" s="82" t="s">
        <v>158</v>
      </c>
      <c r="C47" s="84" t="str">
        <f>HYPERLINK("http://www.glogster.com/","http://www.glogster.com/ ")</f>
        <v>http://www.glogster.com/ </v>
      </c>
      <c r="D47" s="82" t="s">
        <v>301</v>
      </c>
      <c r="E47" s="9"/>
      <c r="F47" s="9"/>
      <c r="G47" s="9"/>
      <c r="H47" s="9"/>
      <c r="I47" s="9"/>
      <c r="J47" s="13"/>
      <c r="K47" s="13"/>
      <c r="L47" s="13"/>
      <c r="M47" s="13"/>
      <c r="N47" s="13"/>
      <c r="O47" s="13"/>
      <c r="P47" s="13"/>
      <c r="Q47" s="13"/>
      <c r="R47" s="13"/>
      <c r="S47" s="13"/>
      <c r="T47" s="13"/>
      <c r="U47" s="13"/>
      <c r="V47" s="13"/>
      <c r="W47" s="13"/>
      <c r="X47" s="13"/>
      <c r="Y47" s="13"/>
      <c r="Z47" s="13"/>
    </row>
    <row r="48" ht="33.75" customHeight="1">
      <c r="A48" s="87">
        <v>4.0</v>
      </c>
      <c r="B48" s="10"/>
      <c r="C48" s="10"/>
      <c r="D48" s="12"/>
      <c r="E48" s="6"/>
      <c r="F48" s="9"/>
      <c r="G48" s="9"/>
      <c r="H48" s="9"/>
      <c r="I48" s="9"/>
      <c r="J48" s="13"/>
      <c r="K48" s="13"/>
      <c r="L48" s="13"/>
      <c r="M48" s="13"/>
      <c r="N48" s="13"/>
      <c r="O48" s="13"/>
      <c r="P48" s="13"/>
      <c r="Q48" s="13"/>
      <c r="R48" s="13"/>
      <c r="S48" s="13"/>
      <c r="T48" s="13"/>
      <c r="U48" s="13"/>
      <c r="V48" s="13"/>
      <c r="W48" s="13"/>
      <c r="X48" s="13"/>
      <c r="Y48" s="13"/>
      <c r="Z48" s="13"/>
    </row>
    <row r="49" ht="33.75" customHeight="1">
      <c r="A49" s="88"/>
      <c r="B49" s="88" t="s">
        <v>305</v>
      </c>
      <c r="C49" s="88" t="s">
        <v>9</v>
      </c>
      <c r="D49" s="88" t="s">
        <v>306</v>
      </c>
      <c r="E49" s="6"/>
      <c r="F49" s="9"/>
      <c r="G49" s="9"/>
      <c r="H49" s="9"/>
      <c r="I49" s="9"/>
      <c r="J49" s="13"/>
      <c r="K49" s="13"/>
      <c r="L49" s="13"/>
      <c r="M49" s="13"/>
      <c r="N49" s="13"/>
      <c r="O49" s="13"/>
      <c r="P49" s="13"/>
      <c r="Q49" s="13"/>
      <c r="R49" s="13"/>
      <c r="S49" s="13"/>
      <c r="T49" s="13"/>
      <c r="U49" s="13"/>
      <c r="V49" s="13"/>
      <c r="W49" s="13"/>
      <c r="X49" s="13"/>
      <c r="Y49" s="13"/>
      <c r="Z49" s="13"/>
    </row>
    <row r="50" ht="33.75" customHeight="1">
      <c r="A50" s="90">
        <v>1.0</v>
      </c>
      <c r="B50" s="90" t="s">
        <v>310</v>
      </c>
      <c r="C50" s="91" t="str">
        <f>HYPERLINK("https://www.schoology.com/","https://www.schoology.com/")</f>
        <v>https://www.schoology.com/</v>
      </c>
      <c r="D50" s="92" t="s">
        <v>311</v>
      </c>
      <c r="E50" s="6"/>
      <c r="F50" s="9"/>
      <c r="G50" s="9"/>
      <c r="H50" s="9"/>
      <c r="I50" s="9"/>
      <c r="J50" s="13"/>
      <c r="K50" s="13"/>
      <c r="L50" s="13"/>
      <c r="M50" s="13"/>
      <c r="N50" s="13"/>
      <c r="O50" s="13"/>
      <c r="P50" s="13"/>
      <c r="Q50" s="13"/>
      <c r="R50" s="13"/>
      <c r="S50" s="13"/>
      <c r="T50" s="13"/>
      <c r="U50" s="13"/>
      <c r="V50" s="13"/>
      <c r="W50" s="13"/>
      <c r="X50" s="13"/>
      <c r="Y50" s="13"/>
      <c r="Z50" s="13"/>
    </row>
    <row r="51" ht="33.75" customHeight="1">
      <c r="A51" s="90">
        <v>2.0</v>
      </c>
      <c r="B51" s="90" t="s">
        <v>315</v>
      </c>
      <c r="C51" s="91" t="str">
        <f>HYPERLINK("https://www.memrise.com/","https://www.memrise.com/")</f>
        <v>https://www.memrise.com/</v>
      </c>
      <c r="D51" s="92" t="s">
        <v>316</v>
      </c>
      <c r="E51" s="6"/>
      <c r="F51" s="9"/>
      <c r="G51" s="9"/>
      <c r="H51" s="9"/>
      <c r="I51" s="9"/>
      <c r="J51" s="13"/>
      <c r="K51" s="13"/>
      <c r="L51" s="13"/>
      <c r="M51" s="13"/>
      <c r="N51" s="13"/>
      <c r="O51" s="13"/>
      <c r="P51" s="13"/>
      <c r="Q51" s="13"/>
      <c r="R51" s="13"/>
      <c r="S51" s="13"/>
      <c r="T51" s="13"/>
      <c r="U51" s="13"/>
      <c r="V51" s="13"/>
      <c r="W51" s="13"/>
      <c r="X51" s="13"/>
      <c r="Y51" s="13"/>
      <c r="Z51" s="13"/>
    </row>
    <row r="52" ht="33.75" customHeight="1">
      <c r="A52" s="90">
        <v>3.0</v>
      </c>
      <c r="B52" s="90" t="s">
        <v>321</v>
      </c>
      <c r="C52" s="91" t="str">
        <f>HYPERLINK("https://www.busuu.com/enc/","https://www.busuu.com/enc/")</f>
        <v>https://www.busuu.com/enc/</v>
      </c>
      <c r="D52" s="92" t="s">
        <v>322</v>
      </c>
      <c r="E52" s="6"/>
      <c r="F52" s="9"/>
      <c r="G52" s="9"/>
      <c r="H52" s="9"/>
      <c r="I52" s="9"/>
      <c r="J52" s="13"/>
      <c r="K52" s="13"/>
      <c r="L52" s="13"/>
      <c r="M52" s="13"/>
      <c r="N52" s="13"/>
      <c r="O52" s="13"/>
      <c r="P52" s="13"/>
      <c r="Q52" s="13"/>
      <c r="R52" s="13"/>
      <c r="S52" s="13"/>
      <c r="T52" s="13"/>
      <c r="U52" s="13"/>
      <c r="V52" s="13"/>
      <c r="W52" s="13"/>
      <c r="X52" s="13"/>
      <c r="Y52" s="13"/>
      <c r="Z52" s="13"/>
    </row>
    <row r="53" ht="33.75" customHeight="1">
      <c r="A53" s="90">
        <v>4.0</v>
      </c>
      <c r="B53" s="88" t="s">
        <v>215</v>
      </c>
      <c r="C53" s="91" t="str">
        <f>HYPERLINK("https://www.duolingo.com/","https://www.duolingo.com/")</f>
        <v>https://www.duolingo.com/</v>
      </c>
      <c r="D53" s="92" t="s">
        <v>327</v>
      </c>
      <c r="E53" s="6"/>
      <c r="F53" s="9"/>
      <c r="G53" s="9"/>
      <c r="H53" s="9"/>
      <c r="I53" s="9"/>
      <c r="J53" s="13"/>
      <c r="K53" s="13"/>
      <c r="L53" s="13"/>
      <c r="M53" s="13"/>
      <c r="N53" s="13"/>
      <c r="O53" s="13"/>
      <c r="P53" s="13"/>
      <c r="Q53" s="13"/>
      <c r="R53" s="13"/>
      <c r="S53" s="13"/>
      <c r="T53" s="13"/>
      <c r="U53" s="13"/>
      <c r="V53" s="13"/>
      <c r="W53" s="13"/>
      <c r="X53" s="13"/>
      <c r="Y53" s="13"/>
      <c r="Z53" s="13"/>
    </row>
    <row r="54" ht="33.75" customHeight="1">
      <c r="A54" s="90">
        <v>5.0</v>
      </c>
      <c r="B54" s="90" t="s">
        <v>331</v>
      </c>
      <c r="C54" s="91" t="str">
        <f>HYPERLINK("http://www.wisemapping.com/","www.wisemapping.com")</f>
        <v>www.wisemapping.com</v>
      </c>
      <c r="D54" s="92" t="s">
        <v>333</v>
      </c>
      <c r="E54" s="6"/>
      <c r="F54" s="9"/>
      <c r="G54" s="9"/>
      <c r="H54" s="9"/>
      <c r="I54" s="9"/>
      <c r="J54" s="13"/>
      <c r="K54" s="13"/>
      <c r="L54" s="13"/>
      <c r="M54" s="13"/>
      <c r="N54" s="13"/>
      <c r="O54" s="13"/>
      <c r="P54" s="13"/>
      <c r="Q54" s="13"/>
      <c r="R54" s="13"/>
      <c r="S54" s="13"/>
      <c r="T54" s="13"/>
      <c r="U54" s="13"/>
      <c r="V54" s="13"/>
      <c r="W54" s="13"/>
      <c r="X54" s="13"/>
      <c r="Y54" s="13"/>
      <c r="Z54" s="13"/>
    </row>
    <row r="55" ht="33.75" customHeight="1">
      <c r="A55" s="90">
        <v>6.0</v>
      </c>
      <c r="B55" s="90" t="s">
        <v>336</v>
      </c>
      <c r="C55" s="91" t="str">
        <f>HYPERLINK("http://www.webquest.org/","www.webquest.org")</f>
        <v>www.webquest.org</v>
      </c>
      <c r="D55" s="92" t="s">
        <v>340</v>
      </c>
      <c r="E55" s="6"/>
      <c r="F55" s="9"/>
      <c r="G55" s="9"/>
      <c r="H55" s="9"/>
      <c r="I55" s="9"/>
      <c r="J55" s="13"/>
      <c r="K55" s="13"/>
      <c r="L55" s="13"/>
      <c r="M55" s="13"/>
      <c r="N55" s="13"/>
      <c r="O55" s="13"/>
      <c r="P55" s="13"/>
      <c r="Q55" s="13"/>
      <c r="R55" s="13"/>
      <c r="S55" s="13"/>
      <c r="T55" s="13"/>
      <c r="U55" s="13"/>
      <c r="V55" s="13"/>
      <c r="W55" s="13"/>
      <c r="X55" s="13"/>
      <c r="Y55" s="13"/>
      <c r="Z55" s="13"/>
    </row>
    <row r="56" ht="33.75" customHeight="1">
      <c r="A56" s="90">
        <v>7.0</v>
      </c>
      <c r="B56" s="90" t="s">
        <v>343</v>
      </c>
      <c r="C56" s="91" t="str">
        <f>HYPERLINK("http://cuadernia.educa.jccm.es/","http://cuadernia.educa.jccm.es/")</f>
        <v>http://cuadernia.educa.jccm.es/</v>
      </c>
      <c r="D56" s="92" t="s">
        <v>345</v>
      </c>
      <c r="E56" s="6"/>
      <c r="F56" s="9"/>
      <c r="G56" s="9"/>
      <c r="H56" s="9"/>
      <c r="I56" s="9"/>
      <c r="J56" s="13"/>
      <c r="K56" s="13"/>
      <c r="L56" s="13"/>
      <c r="M56" s="13"/>
      <c r="N56" s="13"/>
      <c r="O56" s="13"/>
      <c r="P56" s="13"/>
      <c r="Q56" s="13"/>
      <c r="R56" s="13"/>
      <c r="S56" s="13"/>
      <c r="T56" s="13"/>
      <c r="U56" s="13"/>
      <c r="V56" s="13"/>
      <c r="W56" s="13"/>
      <c r="X56" s="13"/>
      <c r="Y56" s="13"/>
      <c r="Z56" s="13"/>
    </row>
    <row r="57" ht="33.75" customHeight="1">
      <c r="A57" s="90">
        <v>8.0</v>
      </c>
      <c r="B57" s="90" t="s">
        <v>348</v>
      </c>
      <c r="C57" s="91" t="str">
        <f>HYPERLINK("https://hotpot.uvic.ca/","https://hotpot.uvic.ca")</f>
        <v>https://hotpot.uvic.ca</v>
      </c>
      <c r="D57" s="92" t="s">
        <v>350</v>
      </c>
      <c r="E57" s="6"/>
      <c r="F57" s="9"/>
      <c r="G57" s="9"/>
      <c r="H57" s="9"/>
      <c r="I57" s="9"/>
      <c r="J57" s="13"/>
      <c r="K57" s="13"/>
      <c r="L57" s="13"/>
      <c r="M57" s="13"/>
      <c r="N57" s="13"/>
      <c r="O57" s="13"/>
      <c r="P57" s="13"/>
      <c r="Q57" s="13"/>
      <c r="R57" s="13"/>
      <c r="S57" s="13"/>
      <c r="T57" s="13"/>
      <c r="U57" s="13"/>
      <c r="V57" s="13"/>
      <c r="W57" s="13"/>
      <c r="X57" s="13"/>
      <c r="Y57" s="13"/>
      <c r="Z57" s="13"/>
    </row>
    <row r="58" ht="33.75" customHeight="1">
      <c r="A58" s="90">
        <v>9.0</v>
      </c>
      <c r="B58" s="90" t="s">
        <v>354</v>
      </c>
      <c r="C58" s="91" t="str">
        <f>HYPERLINK("https://www.slatebox.com/","https://www.slatebox.com/")</f>
        <v>https://www.slatebox.com/</v>
      </c>
      <c r="D58" s="92" t="s">
        <v>357</v>
      </c>
      <c r="E58" s="6"/>
      <c r="F58" s="9"/>
      <c r="G58" s="9"/>
      <c r="H58" s="9"/>
      <c r="I58" s="9"/>
      <c r="J58" s="13"/>
      <c r="K58" s="13"/>
      <c r="L58" s="13"/>
      <c r="M58" s="13"/>
      <c r="N58" s="13"/>
      <c r="O58" s="13"/>
      <c r="P58" s="13"/>
      <c r="Q58" s="13"/>
      <c r="R58" s="13"/>
      <c r="S58" s="13"/>
      <c r="T58" s="13"/>
      <c r="U58" s="13"/>
      <c r="V58" s="13"/>
      <c r="W58" s="13"/>
      <c r="X58" s="13"/>
      <c r="Y58" s="13"/>
      <c r="Z58" s="13"/>
    </row>
    <row r="59" ht="33.75" customHeight="1">
      <c r="A59" s="90">
        <v>10.0</v>
      </c>
      <c r="B59" s="90" t="s">
        <v>360</v>
      </c>
      <c r="C59" s="91" t="str">
        <f>HYPERLINK("https://es.islcollective.com/","https://es.islcollective.com/")</f>
        <v>https://es.islcollective.com/</v>
      </c>
      <c r="D59" s="92" t="s">
        <v>361</v>
      </c>
      <c r="E59" s="6"/>
      <c r="F59" s="9"/>
      <c r="G59" s="9"/>
      <c r="H59" s="9"/>
      <c r="I59" s="9"/>
      <c r="J59" s="13"/>
      <c r="K59" s="13"/>
      <c r="L59" s="13"/>
      <c r="M59" s="13"/>
      <c r="N59" s="13"/>
      <c r="O59" s="13"/>
      <c r="P59" s="13"/>
      <c r="Q59" s="13"/>
      <c r="R59" s="13"/>
      <c r="S59" s="13"/>
      <c r="T59" s="13"/>
      <c r="U59" s="13"/>
      <c r="V59" s="13"/>
      <c r="W59" s="13"/>
      <c r="X59" s="13"/>
      <c r="Y59" s="13"/>
      <c r="Z59" s="13"/>
    </row>
    <row r="60" ht="33.75" customHeight="1">
      <c r="A60" s="90">
        <v>11.0</v>
      </c>
      <c r="B60" s="90" t="s">
        <v>364</v>
      </c>
      <c r="C60" s="91" t="str">
        <f>HYPERLINK("http://www.esl-lab.com/","http://www.esl-lab.com/")</f>
        <v>http://www.esl-lab.com/</v>
      </c>
      <c r="D60" s="92" t="s">
        <v>365</v>
      </c>
      <c r="E60" s="6"/>
      <c r="F60" s="9"/>
      <c r="G60" s="9"/>
      <c r="H60" s="9"/>
      <c r="I60" s="9"/>
      <c r="J60" s="13"/>
      <c r="K60" s="13"/>
      <c r="L60" s="13"/>
      <c r="M60" s="13"/>
      <c r="N60" s="13"/>
      <c r="O60" s="13"/>
      <c r="P60" s="13"/>
      <c r="Q60" s="13"/>
      <c r="R60" s="13"/>
      <c r="S60" s="13"/>
      <c r="T60" s="13"/>
      <c r="U60" s="13"/>
      <c r="V60" s="13"/>
      <c r="W60" s="13"/>
      <c r="X60" s="13"/>
      <c r="Y60" s="13"/>
      <c r="Z60" s="13"/>
    </row>
    <row r="61" ht="33.75" customHeight="1">
      <c r="A61" s="90">
        <v>12.0</v>
      </c>
      <c r="B61" s="90" t="s">
        <v>369</v>
      </c>
      <c r="C61" s="91" t="str">
        <f>HYPERLINK("https://www.teachingchannel.org/","https://www.teachingchannel.org/")</f>
        <v>https://www.teachingchannel.org/</v>
      </c>
      <c r="D61" s="92" t="s">
        <v>371</v>
      </c>
      <c r="E61" s="6"/>
      <c r="F61" s="9"/>
      <c r="G61" s="9"/>
      <c r="H61" s="9"/>
      <c r="I61" s="9"/>
      <c r="J61" s="13"/>
      <c r="K61" s="13"/>
      <c r="L61" s="13"/>
      <c r="M61" s="13"/>
      <c r="N61" s="13"/>
      <c r="O61" s="13"/>
      <c r="P61" s="13"/>
      <c r="Q61" s="13"/>
      <c r="R61" s="13"/>
      <c r="S61" s="13"/>
      <c r="T61" s="13"/>
      <c r="U61" s="13"/>
      <c r="V61" s="13"/>
      <c r="W61" s="13"/>
      <c r="X61" s="13"/>
      <c r="Y61" s="13"/>
      <c r="Z61" s="13"/>
    </row>
    <row r="62" ht="33.75" customHeight="1">
      <c r="A62" s="90">
        <v>13.0</v>
      </c>
      <c r="B62" s="90" t="s">
        <v>374</v>
      </c>
      <c r="C62" s="91" t="str">
        <f>HYPERLINK("http://puzzlemaker.discoveryeducation.com/WordSearchSetupForm.asp","http://puzzlemaker.discoveryeducation.com/WordSearchSetupForm.asp")</f>
        <v>http://puzzlemaker.discoveryeducation.com/WordSearchSetupForm.asp</v>
      </c>
      <c r="D62" s="92" t="s">
        <v>378</v>
      </c>
      <c r="E62" s="6"/>
      <c r="F62" s="9"/>
      <c r="G62" s="95"/>
      <c r="H62" s="9"/>
      <c r="I62" s="9"/>
      <c r="J62" s="13"/>
      <c r="K62" s="13"/>
      <c r="L62" s="13"/>
      <c r="M62" s="13"/>
      <c r="N62" s="13"/>
      <c r="O62" s="13"/>
      <c r="P62" s="13"/>
      <c r="Q62" s="13"/>
      <c r="R62" s="13"/>
      <c r="S62" s="13"/>
      <c r="T62" s="13"/>
      <c r="U62" s="13"/>
      <c r="V62" s="13"/>
      <c r="W62" s="13"/>
      <c r="X62" s="13"/>
      <c r="Y62" s="13"/>
      <c r="Z62" s="13"/>
    </row>
    <row r="63" ht="33.75" customHeight="1">
      <c r="A63" s="90">
        <v>14.0</v>
      </c>
      <c r="B63" s="90" t="s">
        <v>381</v>
      </c>
      <c r="C63" s="91" t="str">
        <f>HYPERLINK("http://www.crosswordpuzzlegames.com/create.html","http://www.crosswordpuzzlegames.com/create.html")</f>
        <v>http://www.crosswordpuzzlegames.com/create.html</v>
      </c>
      <c r="D63" s="92" t="s">
        <v>384</v>
      </c>
      <c r="E63" s="6"/>
      <c r="F63" s="9"/>
      <c r="G63" s="95"/>
      <c r="H63" s="9"/>
      <c r="I63" s="9"/>
      <c r="J63" s="13"/>
      <c r="K63" s="13"/>
      <c r="L63" s="13"/>
      <c r="M63" s="13"/>
      <c r="N63" s="13"/>
      <c r="O63" s="13"/>
      <c r="P63" s="13"/>
      <c r="Q63" s="13"/>
      <c r="R63" s="13"/>
      <c r="S63" s="13"/>
      <c r="T63" s="13"/>
      <c r="U63" s="13"/>
      <c r="V63" s="13"/>
      <c r="W63" s="13"/>
      <c r="X63" s="13"/>
      <c r="Y63" s="13"/>
      <c r="Z63" s="13"/>
    </row>
    <row r="64" ht="33.75" customHeight="1">
      <c r="A64" s="90">
        <v>15.0</v>
      </c>
      <c r="B64" s="90" t="s">
        <v>388</v>
      </c>
      <c r="C64" s="91" t="str">
        <f>HYPERLINK("http://kubbu.com/","http://kubbu.com/")</f>
        <v>http://kubbu.com/</v>
      </c>
      <c r="D64" s="92" t="s">
        <v>390</v>
      </c>
      <c r="E64" s="6"/>
      <c r="F64" s="9"/>
      <c r="G64" s="95"/>
      <c r="H64" s="9"/>
      <c r="I64" s="9"/>
      <c r="J64" s="13"/>
      <c r="K64" s="13"/>
      <c r="L64" s="13"/>
      <c r="M64" s="13"/>
      <c r="N64" s="13"/>
      <c r="O64" s="13"/>
      <c r="P64" s="13"/>
      <c r="Q64" s="13"/>
      <c r="R64" s="13"/>
      <c r="S64" s="13"/>
      <c r="T64" s="13"/>
      <c r="U64" s="13"/>
      <c r="V64" s="13"/>
      <c r="W64" s="13"/>
      <c r="X64" s="13"/>
      <c r="Y64" s="13"/>
      <c r="Z64" s="13"/>
    </row>
    <row r="65" ht="33.75" customHeight="1">
      <c r="A65" s="90">
        <v>16.0</v>
      </c>
      <c r="B65" s="90" t="s">
        <v>238</v>
      </c>
      <c r="C65" s="91" t="str">
        <f>HYPERLINK("http://educaplay.com/","http://educaplay.com/")</f>
        <v>http://educaplay.com/</v>
      </c>
      <c r="D65" s="92"/>
      <c r="E65" s="6"/>
      <c r="F65" s="9"/>
      <c r="G65" s="95"/>
      <c r="H65" s="9"/>
      <c r="I65" s="9"/>
      <c r="J65" s="13"/>
      <c r="K65" s="13"/>
      <c r="L65" s="13"/>
      <c r="M65" s="13"/>
      <c r="N65" s="13"/>
      <c r="O65" s="13"/>
      <c r="P65" s="13"/>
      <c r="Q65" s="13"/>
      <c r="R65" s="13"/>
      <c r="S65" s="13"/>
      <c r="T65" s="13"/>
      <c r="U65" s="13"/>
      <c r="V65" s="13"/>
      <c r="W65" s="13"/>
      <c r="X65" s="13"/>
      <c r="Y65" s="13"/>
      <c r="Z65" s="13"/>
    </row>
    <row r="66" ht="33.75" customHeight="1">
      <c r="A66" s="90">
        <v>17.0</v>
      </c>
      <c r="B66" s="90" t="s">
        <v>397</v>
      </c>
      <c r="C66" s="91" t="str">
        <f>HYPERLINK("http://tarheelreader.org/","http://tarheelreader.org/ ")</f>
        <v>http://tarheelreader.org/ </v>
      </c>
      <c r="D66" s="92" t="s">
        <v>400</v>
      </c>
      <c r="E66" s="6"/>
      <c r="F66" s="9"/>
      <c r="G66" s="96"/>
      <c r="H66" s="9"/>
      <c r="I66" s="9"/>
      <c r="J66" s="13"/>
      <c r="K66" s="13"/>
      <c r="L66" s="13"/>
      <c r="M66" s="13"/>
      <c r="N66" s="13"/>
      <c r="O66" s="13"/>
      <c r="P66" s="13"/>
      <c r="Q66" s="13"/>
      <c r="R66" s="13"/>
      <c r="S66" s="13"/>
      <c r="T66" s="13"/>
      <c r="U66" s="13"/>
      <c r="V66" s="13"/>
      <c r="W66" s="13"/>
      <c r="X66" s="13"/>
      <c r="Y66" s="13"/>
      <c r="Z66" s="13"/>
    </row>
    <row r="67" ht="15.75" customHeight="1">
      <c r="A67" s="13"/>
      <c r="B67" s="13"/>
      <c r="C67" s="9"/>
      <c r="D67" s="13"/>
      <c r="E67" s="13"/>
      <c r="F67" s="13"/>
      <c r="G67" s="13"/>
      <c r="H67" s="13"/>
      <c r="I67" s="13"/>
      <c r="J67" s="13"/>
      <c r="K67" s="13"/>
      <c r="L67" s="13"/>
      <c r="M67" s="13"/>
      <c r="N67" s="13"/>
      <c r="O67" s="13"/>
      <c r="P67" s="13"/>
      <c r="Q67" s="13"/>
      <c r="R67" s="13"/>
      <c r="S67" s="13"/>
      <c r="T67" s="13"/>
      <c r="U67" s="13"/>
      <c r="V67" s="13"/>
      <c r="W67" s="13"/>
      <c r="X67" s="13"/>
      <c r="Y67" s="13"/>
      <c r="Z67" s="13"/>
    </row>
    <row r="68" ht="42.75" customHeight="1">
      <c r="A68" s="33" t="s">
        <v>407</v>
      </c>
      <c r="B68" s="33" t="s">
        <v>7</v>
      </c>
      <c r="C68" s="33" t="s">
        <v>408</v>
      </c>
      <c r="D68" s="33" t="s">
        <v>409</v>
      </c>
      <c r="E68" s="33" t="s">
        <v>410</v>
      </c>
      <c r="F68" s="97" t="s">
        <v>411</v>
      </c>
      <c r="G68" s="12"/>
      <c r="H68" s="6"/>
      <c r="J68" s="13"/>
      <c r="K68" s="13"/>
      <c r="L68" s="13"/>
      <c r="M68" s="13"/>
      <c r="N68" s="13"/>
      <c r="O68" s="13"/>
      <c r="P68" s="13"/>
      <c r="Q68" s="13"/>
      <c r="R68" s="13"/>
      <c r="S68" s="13"/>
      <c r="T68" s="13"/>
      <c r="U68" s="13"/>
      <c r="V68" s="13"/>
      <c r="W68" s="13"/>
      <c r="X68" s="13"/>
      <c r="Y68" s="13"/>
      <c r="Z68" s="13"/>
    </row>
    <row r="69" ht="72.75" customHeight="1">
      <c r="A69" s="98">
        <v>1.0</v>
      </c>
      <c r="B69" s="98" t="s">
        <v>415</v>
      </c>
      <c r="C69" s="99" t="s">
        <v>416</v>
      </c>
      <c r="D69" s="100" t="str">
        <f>HYPERLINK("http://www.stumbleupon.com/","http://www.stumbleupon.com/")</f>
        <v>http://www.stumbleupon.com/</v>
      </c>
      <c r="E69" s="98" t="s">
        <v>417</v>
      </c>
      <c r="F69" s="101" t="s">
        <v>418</v>
      </c>
      <c r="G69" s="102"/>
      <c r="H69" s="9"/>
      <c r="J69" s="13"/>
      <c r="K69" s="13"/>
      <c r="L69" s="13"/>
      <c r="M69" s="13"/>
      <c r="N69" s="13"/>
      <c r="O69" s="13"/>
      <c r="P69" s="13"/>
      <c r="Q69" s="13"/>
      <c r="R69" s="13"/>
      <c r="S69" s="13"/>
      <c r="T69" s="13"/>
      <c r="U69" s="13"/>
      <c r="V69" s="13"/>
      <c r="W69" s="13"/>
      <c r="X69" s="13"/>
      <c r="Y69" s="13"/>
      <c r="Z69" s="13"/>
    </row>
    <row r="70" ht="33.75" customHeight="1">
      <c r="A70" s="39">
        <v>2.0</v>
      </c>
      <c r="B70" s="39" t="s">
        <v>422</v>
      </c>
      <c r="C70" s="39" t="s">
        <v>423</v>
      </c>
      <c r="D70" s="48" t="str">
        <f>HYPERLINK("http://www.pbworks.com/","http://www.pbworks.com/")</f>
        <v>http://www.pbworks.com/</v>
      </c>
      <c r="E70" s="39" t="s">
        <v>424</v>
      </c>
      <c r="F70" s="103" t="s">
        <v>425</v>
      </c>
      <c r="G70" s="12"/>
      <c r="H70" s="9"/>
      <c r="I70" s="9"/>
      <c r="J70" s="13"/>
      <c r="K70" s="13"/>
      <c r="L70" s="13"/>
      <c r="M70" s="13"/>
      <c r="N70" s="13"/>
      <c r="O70" s="13"/>
      <c r="P70" s="13"/>
      <c r="Q70" s="13"/>
      <c r="R70" s="13"/>
      <c r="S70" s="13"/>
      <c r="T70" s="13"/>
      <c r="U70" s="13"/>
      <c r="V70" s="13"/>
      <c r="W70" s="13"/>
      <c r="X70" s="13"/>
      <c r="Y70" s="13"/>
      <c r="Z70" s="13"/>
    </row>
    <row r="71" ht="33.75" customHeight="1">
      <c r="A71" s="39">
        <v>3.0</v>
      </c>
      <c r="B71" s="39" t="s">
        <v>430</v>
      </c>
      <c r="C71" s="104" t="s">
        <v>431</v>
      </c>
      <c r="D71" s="48" t="str">
        <f>HYPERLINK("http://www.stickk.com/","http://www.stickk.com/")</f>
        <v>http://www.stickk.com/</v>
      </c>
      <c r="E71" s="39" t="s">
        <v>432</v>
      </c>
      <c r="F71" s="103" t="s">
        <v>433</v>
      </c>
      <c r="G71" s="12"/>
      <c r="H71" s="9"/>
      <c r="I71" s="9"/>
      <c r="J71" s="13"/>
      <c r="K71" s="13"/>
      <c r="L71" s="13"/>
      <c r="M71" s="13"/>
      <c r="N71" s="13"/>
      <c r="O71" s="13"/>
      <c r="P71" s="13"/>
      <c r="Q71" s="13"/>
      <c r="R71" s="13"/>
      <c r="S71" s="13"/>
      <c r="T71" s="13"/>
      <c r="U71" s="13"/>
      <c r="V71" s="13"/>
      <c r="W71" s="13"/>
      <c r="X71" s="13"/>
      <c r="Y71" s="13"/>
      <c r="Z71" s="13"/>
    </row>
    <row r="72" ht="92.25" customHeight="1">
      <c r="A72" s="39">
        <v>4.0</v>
      </c>
      <c r="B72" s="39" t="s">
        <v>236</v>
      </c>
      <c r="C72" s="104" t="s">
        <v>437</v>
      </c>
      <c r="D72" s="48" t="str">
        <f>HYPERLINK("http://www.powtoon.com/","http://www.powtoon.com/")</f>
        <v>http://www.powtoon.com/</v>
      </c>
      <c r="E72" s="39" t="s">
        <v>438</v>
      </c>
      <c r="F72" s="103" t="s">
        <v>439</v>
      </c>
      <c r="G72" s="12"/>
      <c r="H72" s="9"/>
      <c r="I72" s="9"/>
      <c r="J72" s="13"/>
      <c r="K72" s="13"/>
      <c r="L72" s="13"/>
      <c r="M72" s="13"/>
      <c r="N72" s="13"/>
      <c r="O72" s="13"/>
      <c r="P72" s="13"/>
      <c r="Q72" s="13"/>
      <c r="R72" s="13"/>
      <c r="S72" s="13"/>
      <c r="T72" s="13"/>
      <c r="U72" s="13"/>
      <c r="V72" s="13"/>
      <c r="W72" s="13"/>
      <c r="X72" s="13"/>
      <c r="Y72" s="13"/>
      <c r="Z72" s="13"/>
    </row>
    <row r="73" ht="33.75" customHeight="1">
      <c r="A73" s="39">
        <v>5.0</v>
      </c>
      <c r="B73" s="39" t="s">
        <v>443</v>
      </c>
      <c r="C73" s="104" t="s">
        <v>444</v>
      </c>
      <c r="D73" s="48" t="str">
        <f>HYPERLINK("http://www.proprofs.com/","http://www.proprofs.com/")</f>
        <v>http://www.proprofs.com/</v>
      </c>
      <c r="E73" s="39" t="s">
        <v>445</v>
      </c>
      <c r="F73" s="103" t="s">
        <v>446</v>
      </c>
      <c r="G73" s="12"/>
      <c r="H73" s="9"/>
      <c r="I73" s="9"/>
      <c r="J73" s="13"/>
      <c r="K73" s="13"/>
      <c r="L73" s="13"/>
      <c r="M73" s="13"/>
      <c r="N73" s="13"/>
      <c r="O73" s="13"/>
      <c r="P73" s="13"/>
      <c r="Q73" s="13"/>
      <c r="R73" s="13"/>
      <c r="S73" s="13"/>
      <c r="T73" s="13"/>
      <c r="U73" s="13"/>
      <c r="V73" s="13"/>
      <c r="W73" s="13"/>
      <c r="X73" s="13"/>
      <c r="Y73" s="13"/>
      <c r="Z73" s="13"/>
    </row>
    <row r="74" ht="33.75" customHeight="1">
      <c r="A74" s="39">
        <v>6.0</v>
      </c>
      <c r="B74" s="39" t="s">
        <v>450</v>
      </c>
      <c r="C74" s="104" t="s">
        <v>451</v>
      </c>
      <c r="D74" s="48" t="str">
        <f>HYPERLINK("https://kidblog.org/","https://kidblog.org/")</f>
        <v>https://kidblog.org/</v>
      </c>
      <c r="E74" s="39" t="s">
        <v>452</v>
      </c>
      <c r="F74" s="103" t="s">
        <v>453</v>
      </c>
      <c r="G74" s="12"/>
      <c r="H74" s="9"/>
      <c r="I74" s="9"/>
      <c r="J74" s="13"/>
      <c r="K74" s="13"/>
      <c r="L74" s="13"/>
      <c r="M74" s="13"/>
      <c r="N74" s="13"/>
      <c r="O74" s="13"/>
      <c r="P74" s="13"/>
      <c r="Q74" s="13"/>
      <c r="R74" s="13"/>
      <c r="S74" s="13"/>
      <c r="T74" s="13"/>
      <c r="U74" s="13"/>
      <c r="V74" s="13"/>
      <c r="W74" s="13"/>
      <c r="X74" s="13"/>
      <c r="Y74" s="13"/>
      <c r="Z74" s="13"/>
    </row>
    <row r="75" ht="33.75" customHeight="1">
      <c r="A75" s="39">
        <v>7.0</v>
      </c>
      <c r="B75" s="39" t="s">
        <v>457</v>
      </c>
      <c r="C75" s="104" t="s">
        <v>458</v>
      </c>
      <c r="D75" s="48" t="str">
        <f>HYPERLINK("https://padlet.com/","https://padlet.com/")</f>
        <v>https://padlet.com/</v>
      </c>
      <c r="E75" s="39" t="s">
        <v>459</v>
      </c>
      <c r="F75" s="103" t="s">
        <v>460</v>
      </c>
      <c r="G75" s="12"/>
      <c r="H75" s="9"/>
      <c r="I75" s="9"/>
      <c r="J75" s="13"/>
      <c r="K75" s="13"/>
      <c r="L75" s="13"/>
      <c r="M75" s="13"/>
      <c r="N75" s="13"/>
      <c r="O75" s="13"/>
      <c r="P75" s="13"/>
      <c r="Q75" s="13"/>
      <c r="R75" s="13"/>
      <c r="S75" s="13"/>
      <c r="T75" s="13"/>
      <c r="U75" s="13"/>
      <c r="V75" s="13"/>
      <c r="W75" s="13"/>
      <c r="X75" s="13"/>
      <c r="Y75" s="13"/>
      <c r="Z75" s="13"/>
    </row>
    <row r="76" ht="33.75" customHeight="1">
      <c r="A76" s="39">
        <v>8.0</v>
      </c>
      <c r="B76" s="39" t="s">
        <v>464</v>
      </c>
      <c r="C76" s="104" t="s">
        <v>465</v>
      </c>
      <c r="D76" s="48" t="str">
        <f>HYPERLINK("https://bubbl.us/","https://bubbl.us")</f>
        <v>https://bubbl.us</v>
      </c>
      <c r="E76" s="39" t="s">
        <v>466</v>
      </c>
      <c r="F76" s="103" t="s">
        <v>467</v>
      </c>
      <c r="G76" s="12"/>
      <c r="H76" s="9"/>
      <c r="I76" s="9"/>
      <c r="J76" s="13"/>
      <c r="K76" s="13"/>
      <c r="L76" s="13"/>
      <c r="M76" s="13"/>
      <c r="N76" s="13"/>
      <c r="O76" s="13"/>
      <c r="P76" s="13"/>
      <c r="Q76" s="13"/>
      <c r="R76" s="13"/>
      <c r="S76" s="13"/>
      <c r="T76" s="13"/>
      <c r="U76" s="13"/>
      <c r="V76" s="13"/>
      <c r="W76" s="13"/>
      <c r="X76" s="13"/>
      <c r="Y76" s="13"/>
      <c r="Z76" s="13"/>
    </row>
    <row r="77" ht="33.75" customHeight="1">
      <c r="A77" s="39">
        <v>9.0</v>
      </c>
      <c r="B77" s="39" t="s">
        <v>471</v>
      </c>
      <c r="C77" s="104" t="s">
        <v>472</v>
      </c>
      <c r="D77" s="48" t="str">
        <f>HYPERLINK("https://es.surveymonkey.com/","https://es.surveymonkey.com/")</f>
        <v>https://es.surveymonkey.com/</v>
      </c>
      <c r="E77" s="39" t="s">
        <v>473</v>
      </c>
      <c r="F77" s="103" t="s">
        <v>474</v>
      </c>
      <c r="G77" s="12"/>
      <c r="H77" s="9"/>
      <c r="I77" s="9"/>
      <c r="J77" s="13"/>
      <c r="K77" s="13"/>
      <c r="L77" s="13"/>
      <c r="M77" s="13"/>
      <c r="N77" s="13"/>
      <c r="O77" s="13"/>
      <c r="P77" s="13"/>
      <c r="Q77" s="13"/>
      <c r="R77" s="13"/>
      <c r="S77" s="13"/>
      <c r="T77" s="13"/>
      <c r="U77" s="13"/>
      <c r="V77" s="13"/>
      <c r="W77" s="13"/>
      <c r="X77" s="13"/>
      <c r="Y77" s="13"/>
      <c r="Z77" s="13"/>
    </row>
    <row r="78" ht="33.75" customHeight="1">
      <c r="A78" s="39">
        <v>10.0</v>
      </c>
      <c r="B78" s="39" t="s">
        <v>476</v>
      </c>
      <c r="C78" s="104" t="s">
        <v>478</v>
      </c>
      <c r="D78" s="48" t="str">
        <f>HYPERLINK("http://secondlife.com/whatis/","http://secondlife.com/whatis/")</f>
        <v>http://secondlife.com/whatis/</v>
      </c>
      <c r="E78" s="39" t="s">
        <v>480</v>
      </c>
      <c r="F78" s="103" t="s">
        <v>482</v>
      </c>
      <c r="G78" s="12"/>
      <c r="H78" s="9"/>
      <c r="I78" s="9"/>
      <c r="J78" s="13"/>
      <c r="K78" s="13"/>
      <c r="L78" s="13"/>
      <c r="M78" s="13"/>
      <c r="N78" s="13"/>
      <c r="O78" s="13"/>
      <c r="P78" s="13"/>
      <c r="Q78" s="13"/>
      <c r="R78" s="13"/>
      <c r="S78" s="13"/>
      <c r="T78" s="13"/>
      <c r="U78" s="13"/>
      <c r="V78" s="13"/>
      <c r="W78" s="13"/>
      <c r="X78" s="13"/>
      <c r="Y78" s="13"/>
      <c r="Z78" s="13"/>
    </row>
    <row r="79" ht="33.75" customHeight="1">
      <c r="A79" s="39">
        <v>11.0</v>
      </c>
      <c r="B79" s="39" t="s">
        <v>485</v>
      </c>
      <c r="C79" s="39" t="s">
        <v>486</v>
      </c>
      <c r="D79" s="48" t="str">
        <f>HYPERLINK("https://coggle.it/","https://coggle.it/")</f>
        <v>https://coggle.it/</v>
      </c>
      <c r="E79" s="39" t="s">
        <v>488</v>
      </c>
      <c r="F79" s="103" t="s">
        <v>489</v>
      </c>
      <c r="G79" s="12"/>
      <c r="H79" s="9"/>
      <c r="I79" s="9"/>
      <c r="J79" s="13"/>
      <c r="K79" s="13"/>
      <c r="L79" s="13"/>
      <c r="M79" s="13"/>
      <c r="N79" s="13"/>
      <c r="O79" s="13"/>
      <c r="P79" s="13"/>
      <c r="Q79" s="13"/>
      <c r="R79" s="13"/>
      <c r="S79" s="13"/>
      <c r="T79" s="13"/>
      <c r="U79" s="13"/>
      <c r="V79" s="13"/>
      <c r="W79" s="13"/>
      <c r="X79" s="13"/>
      <c r="Y79" s="13"/>
      <c r="Z79" s="13"/>
    </row>
    <row r="80" ht="33.75" customHeight="1">
      <c r="A80" s="39">
        <v>12.0</v>
      </c>
      <c r="B80" s="39" t="s">
        <v>492</v>
      </c>
      <c r="C80" s="104" t="s">
        <v>493</v>
      </c>
      <c r="D80" s="48" t="str">
        <f>HYPERLINK("https://www.examtime.com/","https://www.examtime.com")</f>
        <v>https://www.examtime.com</v>
      </c>
      <c r="E80" s="39" t="s">
        <v>495</v>
      </c>
      <c r="F80" s="103" t="s">
        <v>496</v>
      </c>
      <c r="G80" s="12"/>
      <c r="H80" s="9"/>
      <c r="I80" s="9"/>
      <c r="J80" s="13"/>
      <c r="K80" s="13"/>
      <c r="L80" s="13"/>
      <c r="M80" s="13"/>
      <c r="N80" s="13"/>
      <c r="O80" s="13"/>
      <c r="P80" s="13"/>
      <c r="Q80" s="13"/>
      <c r="R80" s="13"/>
      <c r="S80" s="13"/>
      <c r="T80" s="13"/>
      <c r="U80" s="13"/>
      <c r="V80" s="13"/>
      <c r="W80" s="13"/>
      <c r="X80" s="13"/>
      <c r="Y80" s="13"/>
      <c r="Z80" s="13"/>
    </row>
    <row r="81" ht="45.75" customHeight="1">
      <c r="A81" s="39">
        <v>13.0</v>
      </c>
      <c r="B81" s="39" t="s">
        <v>499</v>
      </c>
      <c r="C81" s="104" t="s">
        <v>500</v>
      </c>
      <c r="D81" s="39" t="s">
        <v>501</v>
      </c>
      <c r="E81" s="39" t="s">
        <v>502</v>
      </c>
      <c r="F81" s="103"/>
      <c r="G81" s="12"/>
      <c r="H81" s="9"/>
      <c r="I81" s="9"/>
      <c r="J81" s="13"/>
      <c r="K81" s="13"/>
      <c r="L81" s="13"/>
      <c r="M81" s="13"/>
      <c r="N81" s="13"/>
      <c r="O81" s="13"/>
      <c r="P81" s="13"/>
      <c r="Q81" s="13"/>
      <c r="R81" s="13"/>
      <c r="S81" s="13"/>
      <c r="T81" s="13"/>
      <c r="U81" s="13"/>
      <c r="V81" s="13"/>
      <c r="W81" s="13"/>
      <c r="X81" s="13"/>
      <c r="Y81" s="13"/>
      <c r="Z81" s="13"/>
    </row>
    <row r="82" ht="33.75" customHeight="1">
      <c r="A82" s="39">
        <v>14.0</v>
      </c>
      <c r="B82" s="104" t="s">
        <v>506</v>
      </c>
      <c r="C82" s="104" t="s">
        <v>507</v>
      </c>
      <c r="D82" s="48" t="str">
        <f>HYPERLINK("http://blachan.com/shahi/","http://blachan.com/shahi/")</f>
        <v>http://blachan.com/shahi/</v>
      </c>
      <c r="E82" s="39" t="s">
        <v>509</v>
      </c>
      <c r="F82" s="103"/>
      <c r="G82" s="12"/>
      <c r="H82" s="9"/>
      <c r="I82" s="9"/>
      <c r="J82" s="13"/>
      <c r="K82" s="13"/>
      <c r="L82" s="13"/>
      <c r="M82" s="13"/>
      <c r="N82" s="13"/>
      <c r="O82" s="13"/>
      <c r="P82" s="13"/>
      <c r="Q82" s="13"/>
      <c r="R82" s="13"/>
      <c r="S82" s="13"/>
      <c r="T82" s="13"/>
      <c r="U82" s="13"/>
      <c r="V82" s="13"/>
      <c r="W82" s="13"/>
      <c r="X82" s="13"/>
      <c r="Y82" s="13"/>
      <c r="Z82" s="13"/>
    </row>
    <row r="83" ht="33.75" customHeight="1">
      <c r="A83" s="39">
        <v>15.0</v>
      </c>
      <c r="B83" s="39" t="s">
        <v>512</v>
      </c>
      <c r="C83" s="104" t="s">
        <v>513</v>
      </c>
      <c r="D83" s="48" t="str">
        <f>HYPERLINK("http://www.thinglink.com/","http://www.thinglink.com/")</f>
        <v>http://www.thinglink.com/</v>
      </c>
      <c r="E83" s="39" t="s">
        <v>515</v>
      </c>
      <c r="F83" s="103"/>
      <c r="G83" s="12"/>
      <c r="H83" s="9"/>
      <c r="I83" s="9"/>
      <c r="J83" s="13"/>
      <c r="K83" s="13"/>
      <c r="L83" s="13"/>
      <c r="M83" s="13"/>
      <c r="N83" s="13"/>
      <c r="O83" s="13"/>
      <c r="P83" s="13"/>
      <c r="Q83" s="13"/>
      <c r="R83" s="13"/>
      <c r="S83" s="13"/>
      <c r="T83" s="13"/>
      <c r="U83" s="13"/>
      <c r="V83" s="13"/>
      <c r="W83" s="13"/>
      <c r="X83" s="13"/>
      <c r="Y83" s="13"/>
      <c r="Z83" s="13"/>
    </row>
    <row r="84" ht="33.75" customHeight="1">
      <c r="A84" s="39">
        <v>16.0</v>
      </c>
      <c r="B84" s="39" t="s">
        <v>518</v>
      </c>
      <c r="C84" s="104" t="s">
        <v>519</v>
      </c>
      <c r="D84" s="48" t="str">
        <f>HYPERLINK("http://flashcardstash.com/","http://flashcardstash.com/")</f>
        <v>http://flashcardstash.com/</v>
      </c>
      <c r="E84" s="39" t="s">
        <v>520</v>
      </c>
      <c r="F84" s="103"/>
      <c r="G84" s="12"/>
      <c r="H84" s="9"/>
      <c r="I84" s="9"/>
      <c r="J84" s="13"/>
      <c r="K84" s="13"/>
      <c r="L84" s="13"/>
      <c r="M84" s="13"/>
      <c r="N84" s="13"/>
      <c r="O84" s="13"/>
      <c r="P84" s="13"/>
      <c r="Q84" s="13"/>
      <c r="R84" s="13"/>
      <c r="S84" s="13"/>
      <c r="T84" s="13"/>
      <c r="U84" s="13"/>
      <c r="V84" s="13"/>
      <c r="W84" s="13"/>
      <c r="X84" s="13"/>
      <c r="Y84" s="13"/>
      <c r="Z84" s="13"/>
    </row>
    <row r="85" ht="33.75" customHeight="1">
      <c r="A85" s="39">
        <v>17.0</v>
      </c>
      <c r="B85" s="39" t="s">
        <v>521</v>
      </c>
      <c r="C85" s="104" t="s">
        <v>522</v>
      </c>
      <c r="D85" s="48" t="str">
        <f>HYPERLINK("http://www.yodio.com/","http://www.yodio.com/")</f>
        <v>http://www.yodio.com/</v>
      </c>
      <c r="E85" s="39" t="s">
        <v>523</v>
      </c>
      <c r="F85" s="103"/>
      <c r="G85" s="12"/>
      <c r="H85" s="9"/>
      <c r="I85" s="9"/>
      <c r="J85" s="13"/>
      <c r="K85" s="13"/>
      <c r="L85" s="13"/>
      <c r="M85" s="13"/>
      <c r="N85" s="13"/>
      <c r="O85" s="13"/>
      <c r="P85" s="13"/>
      <c r="Q85" s="13"/>
      <c r="R85" s="13"/>
      <c r="S85" s="13"/>
      <c r="T85" s="13"/>
      <c r="U85" s="13"/>
      <c r="V85" s="13"/>
      <c r="W85" s="13"/>
      <c r="X85" s="13"/>
      <c r="Y85" s="13"/>
      <c r="Z85" s="13"/>
    </row>
    <row r="86" ht="33.75" customHeight="1">
      <c r="A86" s="39">
        <v>18.0</v>
      </c>
      <c r="B86" s="39" t="s">
        <v>524</v>
      </c>
      <c r="C86" s="104" t="s">
        <v>525</v>
      </c>
      <c r="D86" s="48" t="str">
        <f>HYPERLINK("https://online-voice-recorder.com/","https://online-voice-recorder.com/")</f>
        <v>https://online-voice-recorder.com/</v>
      </c>
      <c r="E86" s="39" t="s">
        <v>529</v>
      </c>
      <c r="F86" s="103" t="s">
        <v>532</v>
      </c>
      <c r="G86" s="12"/>
      <c r="H86" s="9"/>
      <c r="I86" s="9"/>
      <c r="J86" s="13"/>
      <c r="K86" s="13"/>
      <c r="L86" s="13"/>
      <c r="M86" s="13"/>
      <c r="N86" s="13"/>
      <c r="O86" s="13"/>
      <c r="P86" s="13"/>
      <c r="Q86" s="13"/>
      <c r="R86" s="13"/>
      <c r="S86" s="13"/>
      <c r="T86" s="13"/>
      <c r="U86" s="13"/>
      <c r="V86" s="13"/>
      <c r="W86" s="13"/>
      <c r="X86" s="13"/>
      <c r="Y86" s="13"/>
      <c r="Z86" s="13"/>
    </row>
    <row r="87" ht="33.75" customHeight="1">
      <c r="A87" s="39">
        <v>19.0</v>
      </c>
      <c r="B87" s="39" t="s">
        <v>534</v>
      </c>
      <c r="C87" s="39" t="s">
        <v>536</v>
      </c>
      <c r="D87" s="48" t="str">
        <f>HYPERLINK("https://www.superteachertools.us/","https://www.superteachertools.us/#")</f>
        <v>https://www.superteachertools.us/#</v>
      </c>
      <c r="E87" s="39" t="s">
        <v>540</v>
      </c>
      <c r="F87" s="103" t="s">
        <v>541</v>
      </c>
      <c r="G87" s="12"/>
      <c r="H87" s="9"/>
      <c r="I87" s="9"/>
      <c r="J87" s="13"/>
      <c r="K87" s="13"/>
      <c r="L87" s="13"/>
      <c r="M87" s="13"/>
      <c r="N87" s="13"/>
      <c r="O87" s="13"/>
      <c r="P87" s="13"/>
      <c r="Q87" s="13"/>
      <c r="R87" s="13"/>
      <c r="S87" s="13"/>
      <c r="T87" s="13"/>
      <c r="U87" s="13"/>
      <c r="V87" s="13"/>
      <c r="W87" s="13"/>
      <c r="X87" s="13"/>
      <c r="Y87" s="13"/>
      <c r="Z87" s="13"/>
    </row>
    <row r="88" ht="33.75" customHeight="1">
      <c r="A88" s="39">
        <v>20.0</v>
      </c>
      <c r="B88" s="39" t="s">
        <v>547</v>
      </c>
      <c r="C88" s="104" t="s">
        <v>60</v>
      </c>
      <c r="D88" s="48" t="str">
        <f>HYPERLINK("https://storybird.com/","https://storybird.com/")</f>
        <v>https://storybird.com/</v>
      </c>
      <c r="E88" s="39" t="s">
        <v>548</v>
      </c>
      <c r="F88" s="103" t="s">
        <v>549</v>
      </c>
      <c r="G88" s="12"/>
      <c r="H88" s="9"/>
      <c r="I88" s="9"/>
      <c r="J88" s="13"/>
      <c r="K88" s="13"/>
      <c r="L88" s="13"/>
      <c r="M88" s="13"/>
      <c r="N88" s="13"/>
      <c r="O88" s="13"/>
      <c r="P88" s="13"/>
      <c r="Q88" s="13"/>
      <c r="R88" s="13"/>
      <c r="S88" s="13"/>
      <c r="T88" s="13"/>
      <c r="U88" s="13"/>
      <c r="V88" s="13"/>
      <c r="W88" s="13"/>
      <c r="X88" s="13"/>
      <c r="Y88" s="13"/>
      <c r="Z88" s="13"/>
    </row>
    <row r="89" ht="33.75" customHeight="1">
      <c r="A89" s="39">
        <v>21.0</v>
      </c>
      <c r="B89" s="39" t="s">
        <v>555</v>
      </c>
      <c r="C89" s="104" t="s">
        <v>556</v>
      </c>
      <c r="D89" s="48" t="str">
        <f>HYPERLINK("https://www.wevideo.com/","https://www.wevideo.com/")</f>
        <v>https://www.wevideo.com/</v>
      </c>
      <c r="E89" s="39" t="s">
        <v>557</v>
      </c>
      <c r="F89" s="103" t="s">
        <v>560</v>
      </c>
      <c r="G89" s="12"/>
      <c r="H89" s="9"/>
      <c r="I89" s="9"/>
      <c r="J89" s="13"/>
      <c r="K89" s="13"/>
      <c r="L89" s="13"/>
      <c r="M89" s="13"/>
      <c r="N89" s="13"/>
      <c r="O89" s="13"/>
      <c r="P89" s="13"/>
      <c r="Q89" s="13"/>
      <c r="R89" s="13"/>
      <c r="S89" s="13"/>
      <c r="T89" s="13"/>
      <c r="U89" s="13"/>
      <c r="V89" s="13"/>
      <c r="W89" s="13"/>
      <c r="X89" s="13"/>
      <c r="Y89" s="13"/>
      <c r="Z89" s="13"/>
    </row>
    <row r="90" ht="33.75" customHeight="1">
      <c r="A90" s="39">
        <v>22.0</v>
      </c>
      <c r="B90" s="39" t="s">
        <v>492</v>
      </c>
      <c r="C90" s="104" t="s">
        <v>563</v>
      </c>
      <c r="D90" s="48" t="str">
        <f>HYPERLINK("https://classroom.google.com/ineligible","https://classroom.google.com/ineligible")</f>
        <v>https://classroom.google.com/ineligible</v>
      </c>
      <c r="E90" s="39" t="s">
        <v>565</v>
      </c>
      <c r="F90" s="103" t="s">
        <v>567</v>
      </c>
      <c r="G90" s="12"/>
      <c r="H90" s="9"/>
      <c r="I90" s="9"/>
      <c r="J90" s="13"/>
      <c r="K90" s="13"/>
      <c r="L90" s="13"/>
      <c r="M90" s="13"/>
      <c r="N90" s="13"/>
      <c r="O90" s="13"/>
      <c r="P90" s="13"/>
      <c r="Q90" s="13"/>
      <c r="R90" s="13"/>
      <c r="S90" s="13"/>
      <c r="T90" s="13"/>
      <c r="U90" s="13"/>
      <c r="V90" s="13"/>
      <c r="W90" s="13"/>
      <c r="X90" s="13"/>
      <c r="Y90" s="13"/>
      <c r="Z90" s="13"/>
    </row>
    <row r="91" ht="33.75" customHeight="1">
      <c r="A91" s="39">
        <v>23.0</v>
      </c>
      <c r="B91" s="39" t="s">
        <v>570</v>
      </c>
      <c r="C91" s="104" t="s">
        <v>571</v>
      </c>
      <c r="D91" s="48" t="str">
        <f>HYPERLINK("https://www.youtube.com/","https://www.youtube.com/")</f>
        <v>https://www.youtube.com/</v>
      </c>
      <c r="E91" s="39" t="s">
        <v>574</v>
      </c>
      <c r="F91" s="103" t="s">
        <v>575</v>
      </c>
      <c r="G91" s="12"/>
      <c r="H91" s="9"/>
      <c r="I91" s="9"/>
      <c r="J91" s="13"/>
      <c r="K91" s="13"/>
      <c r="L91" s="13"/>
      <c r="M91" s="13"/>
      <c r="N91" s="13"/>
      <c r="O91" s="13"/>
      <c r="P91" s="13"/>
      <c r="Q91" s="13"/>
      <c r="R91" s="13"/>
      <c r="S91" s="13"/>
      <c r="T91" s="13"/>
      <c r="U91" s="13"/>
      <c r="V91" s="13"/>
      <c r="W91" s="13"/>
      <c r="X91" s="13"/>
      <c r="Y91" s="13"/>
      <c r="Z91" s="13"/>
    </row>
    <row r="92" ht="33.75" customHeight="1">
      <c r="A92" s="39">
        <v>24.0</v>
      </c>
      <c r="B92" s="39" t="s">
        <v>578</v>
      </c>
      <c r="C92" s="104" t="s">
        <v>579</v>
      </c>
      <c r="D92" s="48" t="str">
        <f>HYPERLINK("http://flipquiz.me/","http://flipquiz.me/")</f>
        <v>http://flipquiz.me/</v>
      </c>
      <c r="E92" s="39" t="s">
        <v>581</v>
      </c>
      <c r="F92" s="103" t="s">
        <v>582</v>
      </c>
      <c r="G92" s="12"/>
      <c r="H92" s="9"/>
      <c r="I92" s="9"/>
      <c r="J92" s="13"/>
      <c r="K92" s="13"/>
      <c r="L92" s="13"/>
      <c r="M92" s="13"/>
      <c r="N92" s="13"/>
      <c r="O92" s="13"/>
      <c r="P92" s="13"/>
      <c r="Q92" s="13"/>
      <c r="R92" s="13"/>
      <c r="S92" s="13"/>
      <c r="T92" s="13"/>
      <c r="U92" s="13"/>
      <c r="V92" s="13"/>
      <c r="W92" s="13"/>
      <c r="X92" s="13"/>
      <c r="Y92" s="13"/>
      <c r="Z92" s="13"/>
    </row>
    <row r="93" ht="33.75" customHeight="1">
      <c r="A93" s="39">
        <v>25.0</v>
      </c>
      <c r="B93" s="39" t="s">
        <v>585</v>
      </c>
      <c r="C93" s="104" t="s">
        <v>586</v>
      </c>
      <c r="D93" s="48" t="str">
        <f>HYPERLINK("http://www.naturalreaders.com/index.html","http://www.naturalreaders.com/index.html")</f>
        <v>http://www.naturalreaders.com/index.html</v>
      </c>
      <c r="E93" s="39" t="s">
        <v>588</v>
      </c>
      <c r="F93" s="103" t="s">
        <v>589</v>
      </c>
      <c r="G93" s="12"/>
      <c r="H93" s="9"/>
      <c r="I93" s="9"/>
      <c r="J93" s="13"/>
      <c r="K93" s="13"/>
      <c r="L93" s="13"/>
      <c r="M93" s="13"/>
      <c r="N93" s="13"/>
      <c r="O93" s="13"/>
      <c r="P93" s="13"/>
      <c r="Q93" s="13"/>
      <c r="R93" s="13"/>
      <c r="S93" s="13"/>
      <c r="T93" s="13"/>
      <c r="U93" s="13"/>
      <c r="V93" s="13"/>
      <c r="W93" s="13"/>
      <c r="X93" s="13"/>
      <c r="Y93" s="13"/>
      <c r="Z93" s="13"/>
    </row>
    <row r="94" ht="33.75" customHeight="1">
      <c r="A94" s="39">
        <v>26.0</v>
      </c>
      <c r="B94" s="39" t="s">
        <v>592</v>
      </c>
      <c r="C94" s="104" t="s">
        <v>593</v>
      </c>
      <c r="D94" s="48" t="str">
        <f>HYPERLINK("http://vozme.com/index.php?lang=en","http://vozme.com/index.php?lang=en")</f>
        <v>http://vozme.com/index.php?lang=en</v>
      </c>
      <c r="E94" s="39" t="s">
        <v>596</v>
      </c>
      <c r="F94" s="103" t="s">
        <v>598</v>
      </c>
      <c r="G94" s="12"/>
      <c r="H94" s="9"/>
      <c r="I94" s="9"/>
      <c r="J94" s="13"/>
      <c r="K94" s="13"/>
      <c r="L94" s="13"/>
      <c r="M94" s="13"/>
      <c r="N94" s="13"/>
      <c r="O94" s="13"/>
      <c r="P94" s="13"/>
      <c r="Q94" s="13"/>
      <c r="R94" s="13"/>
      <c r="S94" s="13"/>
      <c r="T94" s="13"/>
      <c r="U94" s="13"/>
      <c r="V94" s="13"/>
      <c r="W94" s="13"/>
      <c r="X94" s="13"/>
      <c r="Y94" s="13"/>
      <c r="Z94" s="13"/>
    </row>
    <row r="95" ht="33.75" customHeight="1">
      <c r="A95" s="39">
        <v>27.0</v>
      </c>
      <c r="B95" s="105" t="s">
        <v>600</v>
      </c>
      <c r="C95" s="106" t="s">
        <v>603</v>
      </c>
      <c r="D95" s="107" t="str">
        <f>HYPERLINK("https://www.pixton.com/","https://www.pixton.com/")</f>
        <v>https://www.pixton.com/</v>
      </c>
      <c r="E95" s="105" t="s">
        <v>606</v>
      </c>
      <c r="F95" s="108" t="s">
        <v>607</v>
      </c>
      <c r="G95" s="12"/>
      <c r="H95" s="109"/>
      <c r="I95" s="109"/>
      <c r="J95" s="13"/>
      <c r="K95" s="13"/>
      <c r="L95" s="13"/>
      <c r="M95" s="13"/>
      <c r="N95" s="13"/>
      <c r="O95" s="13"/>
      <c r="P95" s="13"/>
      <c r="Q95" s="13"/>
      <c r="R95" s="13"/>
      <c r="S95" s="13"/>
      <c r="T95" s="13"/>
      <c r="U95" s="13"/>
      <c r="V95" s="13"/>
      <c r="W95" s="13"/>
      <c r="X95" s="13"/>
      <c r="Y95" s="13"/>
      <c r="Z95" s="13"/>
    </row>
    <row r="96" ht="114.75" customHeight="1">
      <c r="A96" s="39">
        <v>28.0</v>
      </c>
      <c r="B96" s="105" t="s">
        <v>610</v>
      </c>
      <c r="C96" s="106" t="s">
        <v>612</v>
      </c>
      <c r="D96" s="107" t="str">
        <f>HYPERLINK("http://www.capzles.com/","http://www.capzles.com/")</f>
        <v>http://www.capzles.com/</v>
      </c>
      <c r="E96" s="105" t="s">
        <v>614</v>
      </c>
      <c r="F96" s="108" t="s">
        <v>615</v>
      </c>
      <c r="G96" s="12"/>
      <c r="H96" s="109"/>
      <c r="I96" s="109"/>
      <c r="J96" s="13"/>
      <c r="K96" s="13"/>
      <c r="L96" s="13"/>
      <c r="M96" s="13"/>
      <c r="N96" s="13"/>
      <c r="O96" s="13"/>
      <c r="P96" s="13"/>
      <c r="Q96" s="13"/>
      <c r="R96" s="13"/>
      <c r="S96" s="13"/>
      <c r="T96" s="13"/>
      <c r="U96" s="13"/>
      <c r="V96" s="13"/>
      <c r="W96" s="13"/>
      <c r="X96" s="13"/>
      <c r="Y96" s="13"/>
      <c r="Z96" s="13"/>
    </row>
    <row r="97" ht="33.75" customHeight="1">
      <c r="A97" s="39">
        <v>29.0</v>
      </c>
      <c r="B97" s="105" t="s">
        <v>617</v>
      </c>
      <c r="C97" s="106" t="s">
        <v>619</v>
      </c>
      <c r="D97" s="107" t="str">
        <f>HYPERLINK("http://www.ispringsolutions.com/","http://www.ispringsolutions.com/")</f>
        <v>http://www.ispringsolutions.com/</v>
      </c>
      <c r="E97" s="105" t="s">
        <v>620</v>
      </c>
      <c r="F97" s="108" t="s">
        <v>621</v>
      </c>
      <c r="G97" s="12"/>
      <c r="H97" s="109"/>
      <c r="I97" s="109"/>
      <c r="J97" s="13"/>
      <c r="K97" s="13"/>
      <c r="L97" s="13"/>
      <c r="M97" s="13"/>
      <c r="N97" s="13"/>
      <c r="O97" s="13"/>
      <c r="P97" s="13"/>
      <c r="Q97" s="13"/>
      <c r="R97" s="13"/>
      <c r="S97" s="13"/>
      <c r="T97" s="13"/>
      <c r="U97" s="13"/>
      <c r="V97" s="13"/>
      <c r="W97" s="13"/>
      <c r="X97" s="13"/>
      <c r="Y97" s="13"/>
      <c r="Z97" s="13"/>
    </row>
    <row r="98" ht="33.75" customHeight="1">
      <c r="A98" s="39">
        <v>30.0</v>
      </c>
      <c r="B98" s="39" t="s">
        <v>626</v>
      </c>
      <c r="C98" s="39" t="s">
        <v>627</v>
      </c>
      <c r="D98" s="48" t="str">
        <f>HYPERLINK("http://www.poll-maker.com/","http://www.poll-maker.com/")</f>
        <v>http://www.poll-maker.com/</v>
      </c>
      <c r="E98" s="39" t="s">
        <v>628</v>
      </c>
      <c r="F98" s="108"/>
      <c r="G98" s="12"/>
      <c r="H98" s="109"/>
      <c r="I98" s="9"/>
      <c r="J98" s="13"/>
      <c r="K98" s="13"/>
      <c r="L98" s="13"/>
      <c r="M98" s="13"/>
      <c r="N98" s="13"/>
      <c r="O98" s="13"/>
      <c r="P98" s="13"/>
      <c r="Q98" s="13"/>
      <c r="R98" s="13"/>
      <c r="S98" s="13"/>
      <c r="T98" s="13"/>
      <c r="U98" s="13"/>
      <c r="V98" s="13"/>
      <c r="W98" s="13"/>
      <c r="X98" s="13"/>
      <c r="Y98" s="13"/>
      <c r="Z98" s="13"/>
    </row>
    <row r="99" ht="33.75" customHeight="1">
      <c r="A99" s="39">
        <v>31.0</v>
      </c>
      <c r="B99" s="39" t="s">
        <v>631</v>
      </c>
      <c r="C99" s="39" t="s">
        <v>632</v>
      </c>
      <c r="D99" s="48" t="str">
        <f>HYPERLINK("https://trello.com/","https://trello.com")</f>
        <v>https://trello.com</v>
      </c>
      <c r="E99" s="39" t="s">
        <v>635</v>
      </c>
      <c r="F99" s="103" t="s">
        <v>636</v>
      </c>
      <c r="G99" s="12"/>
      <c r="H99" s="9"/>
      <c r="I99" s="9"/>
      <c r="J99" s="13"/>
      <c r="K99" s="13"/>
      <c r="L99" s="13"/>
      <c r="M99" s="13"/>
      <c r="N99" s="13"/>
      <c r="O99" s="13"/>
      <c r="P99" s="13"/>
      <c r="Q99" s="13"/>
      <c r="R99" s="13"/>
      <c r="S99" s="13"/>
      <c r="T99" s="13"/>
      <c r="U99" s="13"/>
      <c r="V99" s="13"/>
      <c r="W99" s="13"/>
      <c r="X99" s="13"/>
      <c r="Y99" s="13"/>
      <c r="Z99" s="13"/>
    </row>
    <row r="100" ht="33.75" customHeight="1">
      <c r="A100" s="39">
        <v>32.0</v>
      </c>
      <c r="B100" s="39" t="s">
        <v>639</v>
      </c>
      <c r="C100" s="39" t="s">
        <v>640</v>
      </c>
      <c r="D100" s="39" t="s">
        <v>641</v>
      </c>
      <c r="E100" s="39" t="s">
        <v>642</v>
      </c>
      <c r="F100" s="103"/>
      <c r="G100" s="12"/>
      <c r="H100" s="9"/>
      <c r="I100" s="9"/>
      <c r="J100" s="13"/>
      <c r="K100" s="13"/>
      <c r="L100" s="13"/>
      <c r="M100" s="13"/>
      <c r="N100" s="13"/>
      <c r="O100" s="13"/>
      <c r="P100" s="13"/>
      <c r="Q100" s="13"/>
      <c r="R100" s="13"/>
      <c r="S100" s="13"/>
      <c r="T100" s="13"/>
      <c r="U100" s="13"/>
      <c r="V100" s="13"/>
      <c r="W100" s="13"/>
      <c r="X100" s="13"/>
      <c r="Y100" s="13"/>
      <c r="Z100" s="13"/>
    </row>
    <row r="101" ht="33.75" customHeight="1">
      <c r="A101" s="39">
        <v>33.0</v>
      </c>
      <c r="B101" s="39" t="s">
        <v>647</v>
      </c>
      <c r="C101" s="39" t="s">
        <v>648</v>
      </c>
      <c r="D101" s="48" t="str">
        <f>HYPERLINK("http://photopeach.com/education/premium","http://photopeach.com/education/premium")</f>
        <v>http://photopeach.com/education/premium</v>
      </c>
      <c r="E101" s="39" t="s">
        <v>649</v>
      </c>
      <c r="F101" s="103"/>
      <c r="G101" s="12"/>
      <c r="H101" s="9"/>
      <c r="I101" s="9"/>
      <c r="J101" s="13"/>
      <c r="K101" s="13"/>
      <c r="L101" s="13"/>
      <c r="M101" s="13"/>
      <c r="N101" s="13"/>
      <c r="O101" s="13"/>
      <c r="P101" s="13"/>
      <c r="Q101" s="13"/>
      <c r="R101" s="13"/>
      <c r="S101" s="13"/>
      <c r="T101" s="13"/>
      <c r="U101" s="13"/>
      <c r="V101" s="13"/>
      <c r="W101" s="13"/>
      <c r="X101" s="13"/>
      <c r="Y101" s="13"/>
      <c r="Z101" s="13"/>
    </row>
    <row r="102" ht="33.75" customHeight="1">
      <c r="A102" s="39">
        <v>34.0</v>
      </c>
      <c r="B102" s="39" t="s">
        <v>654</v>
      </c>
      <c r="C102" s="39" t="s">
        <v>655</v>
      </c>
      <c r="D102" s="48" t="str">
        <f>HYPERLINK("http://www.spiderscribe.net/","http://www.spiderscribe.net/")</f>
        <v>http://www.spiderscribe.net/</v>
      </c>
      <c r="E102" s="39" t="s">
        <v>659</v>
      </c>
      <c r="F102" s="103"/>
      <c r="G102" s="12"/>
      <c r="H102" s="9"/>
      <c r="I102" s="9"/>
      <c r="J102" s="13"/>
      <c r="K102" s="13"/>
      <c r="L102" s="13"/>
      <c r="M102" s="13"/>
      <c r="N102" s="13"/>
      <c r="O102" s="13"/>
      <c r="P102" s="13"/>
      <c r="Q102" s="13"/>
      <c r="R102" s="13"/>
      <c r="S102" s="13"/>
      <c r="T102" s="13"/>
      <c r="U102" s="13"/>
      <c r="V102" s="13"/>
      <c r="W102" s="13"/>
      <c r="X102" s="13"/>
      <c r="Y102" s="13"/>
      <c r="Z102" s="13"/>
    </row>
    <row r="103" ht="33.75" customHeight="1">
      <c r="A103" s="39">
        <v>35.0</v>
      </c>
      <c r="B103" s="39" t="s">
        <v>654</v>
      </c>
      <c r="C103" s="39" t="s">
        <v>663</v>
      </c>
      <c r="D103" s="48" t="str">
        <f>HYPERLINK("http://mind42.com/","http://mind42.com/")</f>
        <v>http://mind42.com/</v>
      </c>
      <c r="E103" s="39" t="s">
        <v>666</v>
      </c>
      <c r="F103" s="103"/>
      <c r="G103" s="12"/>
      <c r="H103" s="9"/>
      <c r="I103" s="9"/>
      <c r="J103" s="13"/>
      <c r="K103" s="13"/>
      <c r="L103" s="13"/>
      <c r="M103" s="13"/>
      <c r="N103" s="13"/>
      <c r="O103" s="13"/>
      <c r="P103" s="13"/>
      <c r="Q103" s="13"/>
      <c r="R103" s="13"/>
      <c r="S103" s="13"/>
      <c r="T103" s="13"/>
      <c r="U103" s="13"/>
      <c r="V103" s="13"/>
      <c r="W103" s="13"/>
      <c r="X103" s="13"/>
      <c r="Y103" s="13"/>
      <c r="Z103" s="13"/>
    </row>
    <row r="104" ht="33.75" customHeight="1">
      <c r="A104" s="39">
        <v>36.0</v>
      </c>
      <c r="B104" s="39" t="s">
        <v>669</v>
      </c>
      <c r="C104" s="39" t="s">
        <v>670</v>
      </c>
      <c r="D104" s="48" t="str">
        <f>HYPERLINK("http://www.corbisimages.com/","http://www.corbisimages.com/")</f>
        <v>http://www.corbisimages.com/</v>
      </c>
      <c r="E104" s="39" t="s">
        <v>672</v>
      </c>
      <c r="F104" s="103"/>
      <c r="G104" s="12"/>
      <c r="H104" s="9"/>
      <c r="I104" s="9"/>
      <c r="J104" s="13"/>
      <c r="K104" s="13"/>
      <c r="L104" s="13"/>
      <c r="M104" s="13"/>
      <c r="N104" s="13"/>
      <c r="O104" s="13"/>
      <c r="P104" s="13"/>
      <c r="Q104" s="13"/>
      <c r="R104" s="13"/>
      <c r="S104" s="13"/>
      <c r="T104" s="13"/>
      <c r="U104" s="13"/>
      <c r="V104" s="13"/>
      <c r="W104" s="13"/>
      <c r="X104" s="13"/>
      <c r="Y104" s="13"/>
      <c r="Z104" s="13"/>
    </row>
    <row r="105" ht="33.75" customHeight="1">
      <c r="A105" s="39">
        <v>37.0</v>
      </c>
      <c r="B105" s="39" t="s">
        <v>675</v>
      </c>
      <c r="C105" s="39" t="s">
        <v>677</v>
      </c>
      <c r="D105" s="48" t="str">
        <f>HYPERLINK("https://www.flickr.com/","https://www.flickr.com/")</f>
        <v>https://www.flickr.com/</v>
      </c>
      <c r="E105" s="39" t="s">
        <v>680</v>
      </c>
      <c r="F105" s="103"/>
      <c r="G105" s="12"/>
      <c r="H105" s="9"/>
      <c r="I105" s="9"/>
      <c r="J105" s="13"/>
      <c r="K105" s="13"/>
      <c r="L105" s="13"/>
      <c r="M105" s="13"/>
      <c r="N105" s="13"/>
      <c r="O105" s="13"/>
      <c r="P105" s="13"/>
      <c r="Q105" s="13"/>
      <c r="R105" s="13"/>
      <c r="S105" s="13"/>
      <c r="T105" s="13"/>
      <c r="U105" s="13"/>
      <c r="V105" s="13"/>
      <c r="W105" s="13"/>
      <c r="X105" s="13"/>
      <c r="Y105" s="13"/>
      <c r="Z105" s="13"/>
    </row>
    <row r="106" ht="33.75" customHeight="1">
      <c r="A106" s="39">
        <v>38.0</v>
      </c>
      <c r="B106" s="39" t="s">
        <v>683</v>
      </c>
      <c r="C106" s="39" t="s">
        <v>684</v>
      </c>
      <c r="D106" s="48" t="str">
        <f>HYPERLINK("http://www.sliderocket.com/","http://www.sliderocket.com/")</f>
        <v>http://www.sliderocket.com/</v>
      </c>
      <c r="E106" s="39" t="s">
        <v>686</v>
      </c>
      <c r="F106" s="103"/>
      <c r="G106" s="12"/>
      <c r="H106" s="9"/>
      <c r="I106" s="9"/>
      <c r="J106" s="13"/>
      <c r="K106" s="13"/>
      <c r="L106" s="13"/>
      <c r="M106" s="13"/>
      <c r="N106" s="13"/>
      <c r="O106" s="13"/>
      <c r="P106" s="13"/>
      <c r="Q106" s="13"/>
      <c r="R106" s="13"/>
      <c r="S106" s="13"/>
      <c r="T106" s="13"/>
      <c r="U106" s="13"/>
      <c r="V106" s="13"/>
      <c r="W106" s="13"/>
      <c r="X106" s="13"/>
      <c r="Y106" s="13"/>
      <c r="Z106" s="13"/>
    </row>
    <row r="107" ht="33.75" customHeight="1">
      <c r="A107" s="39">
        <v>39.0</v>
      </c>
      <c r="B107" s="39" t="s">
        <v>689</v>
      </c>
      <c r="C107" s="39" t="s">
        <v>690</v>
      </c>
      <c r="D107" s="48" t="str">
        <f>HYPERLINK("https://delicious.com/","https://delicious.com/")</f>
        <v>https://delicious.com/</v>
      </c>
      <c r="E107" s="39" t="s">
        <v>693</v>
      </c>
      <c r="F107" s="103"/>
      <c r="G107" s="12"/>
      <c r="H107" s="9"/>
      <c r="I107" s="9"/>
      <c r="J107" s="13"/>
      <c r="K107" s="13"/>
      <c r="L107" s="13"/>
      <c r="M107" s="13"/>
      <c r="N107" s="13"/>
      <c r="O107" s="13"/>
      <c r="P107" s="13"/>
      <c r="Q107" s="13"/>
      <c r="R107" s="13"/>
      <c r="S107" s="13"/>
      <c r="T107" s="13"/>
      <c r="U107" s="13"/>
      <c r="V107" s="13"/>
      <c r="W107" s="13"/>
      <c r="X107" s="13"/>
      <c r="Y107" s="13"/>
      <c r="Z107" s="13"/>
    </row>
    <row r="108" ht="33.75" customHeight="1">
      <c r="A108" s="39">
        <v>40.0</v>
      </c>
      <c r="B108" s="39" t="s">
        <v>697</v>
      </c>
      <c r="C108" s="48" t="str">
        <f>HYPERLINK("http://pirx.com/","pirx.com")</f>
        <v>pirx.com</v>
      </c>
      <c r="D108" s="48" t="str">
        <f>HYPERLINK("https://pixlr.com/","https://pixlr.com/")</f>
        <v>https://pixlr.com/</v>
      </c>
      <c r="E108" s="39" t="s">
        <v>699</v>
      </c>
      <c r="F108" s="103"/>
      <c r="G108" s="12"/>
      <c r="H108" s="9"/>
      <c r="I108" s="9"/>
      <c r="J108" s="13"/>
      <c r="K108" s="13"/>
      <c r="L108" s="13"/>
      <c r="M108" s="13"/>
      <c r="N108" s="13"/>
      <c r="O108" s="13"/>
      <c r="P108" s="13"/>
      <c r="Q108" s="13"/>
      <c r="R108" s="13"/>
      <c r="S108" s="13"/>
      <c r="T108" s="13"/>
      <c r="U108" s="13"/>
      <c r="V108" s="13"/>
      <c r="W108" s="13"/>
      <c r="X108" s="13"/>
      <c r="Y108" s="13"/>
      <c r="Z108" s="13"/>
    </row>
    <row r="109" ht="33.75" customHeight="1">
      <c r="A109" s="39">
        <v>41.0</v>
      </c>
      <c r="B109" s="39" t="s">
        <v>689</v>
      </c>
      <c r="C109" s="39" t="s">
        <v>703</v>
      </c>
      <c r="D109" s="48" t="str">
        <f>HYPERLINK("http://creativecommons.org/about","http://creativecommons.org/about")</f>
        <v>http://creativecommons.org/about</v>
      </c>
      <c r="E109" s="39" t="s">
        <v>704</v>
      </c>
      <c r="F109" s="103"/>
      <c r="G109" s="12"/>
      <c r="H109" s="9"/>
      <c r="I109" s="9"/>
      <c r="J109" s="13"/>
      <c r="K109" s="13"/>
      <c r="L109" s="13"/>
      <c r="M109" s="13"/>
      <c r="N109" s="13"/>
      <c r="O109" s="13"/>
      <c r="P109" s="13"/>
      <c r="Q109" s="13"/>
      <c r="R109" s="13"/>
      <c r="S109" s="13"/>
      <c r="T109" s="13"/>
      <c r="U109" s="13"/>
      <c r="V109" s="13"/>
      <c r="W109" s="13"/>
      <c r="X109" s="13"/>
      <c r="Y109" s="13"/>
      <c r="Z109" s="13"/>
    </row>
    <row r="110" ht="33.75" customHeight="1">
      <c r="A110" s="39">
        <v>42.0</v>
      </c>
      <c r="B110" s="39" t="s">
        <v>689</v>
      </c>
      <c r="C110" s="39" t="s">
        <v>709</v>
      </c>
      <c r="D110" s="48" t="str">
        <f>HYPERLINK("http://freesounds.org/","http://freesounds.org/")</f>
        <v>http://freesounds.org/</v>
      </c>
      <c r="E110" s="39" t="s">
        <v>710</v>
      </c>
      <c r="F110" s="103"/>
      <c r="G110" s="12"/>
      <c r="H110" s="9"/>
      <c r="I110" s="9"/>
      <c r="J110" s="13"/>
      <c r="K110" s="13"/>
      <c r="L110" s="13"/>
      <c r="M110" s="13"/>
      <c r="N110" s="13"/>
      <c r="O110" s="13"/>
      <c r="P110" s="13"/>
      <c r="Q110" s="13"/>
      <c r="R110" s="13"/>
      <c r="S110" s="13"/>
      <c r="T110" s="13"/>
      <c r="U110" s="13"/>
      <c r="V110" s="13"/>
      <c r="W110" s="13"/>
      <c r="X110" s="13"/>
      <c r="Y110" s="13"/>
      <c r="Z110" s="13"/>
    </row>
    <row r="111" ht="33.75" customHeight="1">
      <c r="A111" s="39">
        <v>43.0</v>
      </c>
      <c r="B111" s="39" t="s">
        <v>689</v>
      </c>
      <c r="C111" s="39" t="s">
        <v>715</v>
      </c>
      <c r="D111" s="48" t="str">
        <f>HYPERLINK("https://www.coursera.org/","https://www.coursera.org/")</f>
        <v>https://www.coursera.org/</v>
      </c>
      <c r="E111" s="39"/>
      <c r="F111" s="103"/>
      <c r="G111" s="12"/>
      <c r="H111" s="9"/>
      <c r="I111" s="9"/>
      <c r="J111" s="13"/>
      <c r="K111" s="13"/>
      <c r="L111" s="13"/>
      <c r="M111" s="13"/>
      <c r="N111" s="13"/>
      <c r="O111" s="13"/>
      <c r="P111" s="13"/>
      <c r="Q111" s="13"/>
      <c r="R111" s="13"/>
      <c r="S111" s="13"/>
      <c r="T111" s="13"/>
      <c r="U111" s="13"/>
      <c r="V111" s="13"/>
      <c r="W111" s="13"/>
      <c r="X111" s="13"/>
      <c r="Y111" s="13"/>
      <c r="Z111" s="13"/>
    </row>
    <row r="112" ht="33.75" customHeight="1">
      <c r="A112" s="39">
        <v>44.0</v>
      </c>
      <c r="B112" s="39" t="s">
        <v>721</v>
      </c>
      <c r="C112" s="39" t="s">
        <v>722</v>
      </c>
      <c r="D112" s="48" t="str">
        <f>HYPERLINK("http://www.wizzardsoftware.com/text-to-speech-sdk.php","http://www.wizzardsoftware.com/text-to-speech-sdk.php")</f>
        <v>http://www.wizzardsoftware.com/text-to-speech-sdk.php</v>
      </c>
      <c r="E112" s="39"/>
      <c r="F112" s="103" t="s">
        <v>724</v>
      </c>
      <c r="G112" s="12"/>
      <c r="H112" s="9"/>
      <c r="I112" s="9"/>
      <c r="J112" s="13"/>
      <c r="K112" s="13"/>
      <c r="L112" s="13"/>
      <c r="M112" s="13"/>
      <c r="N112" s="13"/>
      <c r="O112" s="13"/>
      <c r="P112" s="13"/>
      <c r="Q112" s="13"/>
      <c r="R112" s="13"/>
      <c r="S112" s="13"/>
      <c r="T112" s="13"/>
      <c r="U112" s="13"/>
      <c r="V112" s="13"/>
      <c r="W112" s="13"/>
      <c r="X112" s="13"/>
      <c r="Y112" s="13"/>
      <c r="Z112" s="13"/>
    </row>
    <row r="113" ht="33.75" customHeight="1">
      <c r="A113" s="39">
        <v>45.0</v>
      </c>
      <c r="B113" s="39" t="s">
        <v>727</v>
      </c>
      <c r="C113" s="39" t="s">
        <v>284</v>
      </c>
      <c r="D113" s="48" t="str">
        <f>HYPERLINK("http://www.comicmaster.org.uk/","http://www.comicmaster.org.uk/")</f>
        <v>http://www.comicmaster.org.uk/</v>
      </c>
      <c r="E113" s="39" t="s">
        <v>729</v>
      </c>
      <c r="F113" s="103" t="s">
        <v>730</v>
      </c>
      <c r="G113" s="12"/>
      <c r="H113" s="9"/>
      <c r="I113" s="9"/>
      <c r="J113" s="13"/>
      <c r="K113" s="13"/>
      <c r="L113" s="13"/>
      <c r="M113" s="13"/>
      <c r="N113" s="13"/>
      <c r="O113" s="13"/>
      <c r="P113" s="13"/>
      <c r="Q113" s="13"/>
      <c r="R113" s="13"/>
      <c r="S113" s="13"/>
      <c r="T113" s="13"/>
      <c r="U113" s="13"/>
      <c r="V113" s="13"/>
      <c r="W113" s="13"/>
      <c r="X113" s="13"/>
      <c r="Y113" s="13"/>
      <c r="Z113" s="13"/>
    </row>
    <row r="114" ht="33.75" customHeight="1">
      <c r="A114" s="39">
        <v>46.0</v>
      </c>
      <c r="B114" s="39" t="s">
        <v>735</v>
      </c>
      <c r="C114" s="39" t="s">
        <v>737</v>
      </c>
      <c r="D114" s="48" t="str">
        <f>HYPERLINK("http://www.weebly.com/?lang=es","http://www.weebly.com/?lang=es")</f>
        <v>http://www.weebly.com/?lang=es</v>
      </c>
      <c r="E114" s="39" t="s">
        <v>740</v>
      </c>
      <c r="F114" s="103"/>
      <c r="G114" s="12"/>
      <c r="H114" s="9"/>
      <c r="I114" s="9"/>
      <c r="J114" s="13"/>
      <c r="K114" s="13"/>
      <c r="L114" s="13"/>
      <c r="M114" s="13"/>
      <c r="N114" s="13"/>
      <c r="O114" s="13"/>
      <c r="P114" s="13"/>
      <c r="Q114" s="13"/>
      <c r="R114" s="13"/>
      <c r="S114" s="13"/>
      <c r="T114" s="13"/>
      <c r="U114" s="13"/>
      <c r="V114" s="13"/>
      <c r="W114" s="13"/>
      <c r="X114" s="13"/>
      <c r="Y114" s="13"/>
      <c r="Z114" s="13"/>
    </row>
    <row r="115" ht="33.75" customHeight="1">
      <c r="A115" s="39">
        <v>47.0</v>
      </c>
      <c r="B115" s="39" t="s">
        <v>743</v>
      </c>
      <c r="C115" s="39" t="s">
        <v>744</v>
      </c>
      <c r="D115" s="48" t="str">
        <f>HYPERLINK("http://www.zooburst.com/","http://www.zooburst.com/")</f>
        <v>http://www.zooburst.com/</v>
      </c>
      <c r="E115" s="39" t="s">
        <v>747</v>
      </c>
      <c r="F115" s="103" t="s">
        <v>748</v>
      </c>
      <c r="G115" s="12"/>
      <c r="H115" s="9"/>
      <c r="I115" s="9"/>
      <c r="J115" s="13"/>
      <c r="K115" s="13"/>
      <c r="L115" s="13"/>
      <c r="M115" s="13"/>
      <c r="N115" s="13"/>
      <c r="O115" s="13"/>
      <c r="P115" s="13"/>
      <c r="Q115" s="13"/>
      <c r="R115" s="13"/>
      <c r="S115" s="13"/>
      <c r="T115" s="13"/>
      <c r="U115" s="13"/>
      <c r="V115" s="13"/>
      <c r="W115" s="13"/>
      <c r="X115" s="13"/>
      <c r="Y115" s="13"/>
      <c r="Z115" s="13"/>
    </row>
    <row r="116" ht="33.75" customHeight="1">
      <c r="A116" s="39">
        <v>48.0</v>
      </c>
      <c r="B116" s="39" t="s">
        <v>750</v>
      </c>
      <c r="C116" s="39" t="s">
        <v>751</v>
      </c>
      <c r="D116" s="48" t="str">
        <f>HYPERLINK("https://www.animoto.com/","https://www.animoto.com")</f>
        <v>https://www.animoto.com</v>
      </c>
      <c r="E116" s="39" t="s">
        <v>754</v>
      </c>
      <c r="F116" s="103" t="s">
        <v>755</v>
      </c>
      <c r="G116" s="12"/>
      <c r="H116" s="9"/>
      <c r="I116" s="9"/>
      <c r="J116" s="13"/>
      <c r="K116" s="13"/>
      <c r="L116" s="13"/>
      <c r="M116" s="13"/>
      <c r="N116" s="13"/>
      <c r="O116" s="13"/>
      <c r="P116" s="13"/>
      <c r="Q116" s="13"/>
      <c r="R116" s="13"/>
      <c r="S116" s="13"/>
      <c r="T116" s="13"/>
      <c r="U116" s="13"/>
      <c r="V116" s="13"/>
      <c r="W116" s="13"/>
      <c r="X116" s="13"/>
      <c r="Y116" s="13"/>
      <c r="Z116" s="13"/>
    </row>
    <row r="117" ht="33.75" customHeight="1">
      <c r="A117" s="39">
        <v>49.0</v>
      </c>
      <c r="B117" s="39"/>
      <c r="C117" s="39" t="s">
        <v>758</v>
      </c>
      <c r="D117" s="48" t="str">
        <f>HYPERLINK("http://www.polldaddy.com/","http://www.polldaddy.com/")</f>
        <v>http://www.polldaddy.com/</v>
      </c>
      <c r="E117" s="39"/>
      <c r="F117" s="103"/>
      <c r="G117" s="12"/>
      <c r="H117" s="9"/>
      <c r="I117" s="9"/>
      <c r="J117" s="13"/>
      <c r="K117" s="13"/>
      <c r="L117" s="13"/>
      <c r="M117" s="13"/>
      <c r="N117" s="13"/>
      <c r="O117" s="13"/>
      <c r="P117" s="13"/>
      <c r="Q117" s="13"/>
      <c r="R117" s="13"/>
      <c r="S117" s="13"/>
      <c r="T117" s="13"/>
      <c r="U117" s="13"/>
      <c r="V117" s="13"/>
      <c r="W117" s="13"/>
      <c r="X117" s="13"/>
      <c r="Y117" s="13"/>
      <c r="Z117" s="13"/>
    </row>
    <row r="118" ht="33.75" customHeight="1">
      <c r="A118" s="39">
        <v>50.0</v>
      </c>
      <c r="B118" s="39" t="s">
        <v>761</v>
      </c>
      <c r="C118" s="39" t="s">
        <v>762</v>
      </c>
      <c r="D118" s="48" t="str">
        <f>HYPERLINK("https://wordpress.org/","https://wordpress.org/")</f>
        <v>https://wordpress.org/</v>
      </c>
      <c r="E118" s="39" t="s">
        <v>765</v>
      </c>
      <c r="F118" s="103" t="s">
        <v>767</v>
      </c>
      <c r="G118" s="12"/>
      <c r="H118" s="9"/>
      <c r="I118" s="9"/>
      <c r="J118" s="13"/>
      <c r="K118" s="13"/>
      <c r="L118" s="13"/>
      <c r="M118" s="13"/>
      <c r="N118" s="13"/>
      <c r="O118" s="13"/>
      <c r="P118" s="13"/>
      <c r="Q118" s="13"/>
      <c r="R118" s="13"/>
      <c r="S118" s="13"/>
      <c r="T118" s="13"/>
      <c r="U118" s="13"/>
      <c r="V118" s="13"/>
      <c r="W118" s="13"/>
      <c r="X118" s="13"/>
      <c r="Y118" s="13"/>
      <c r="Z118" s="13"/>
    </row>
    <row r="119" ht="33.75" customHeight="1">
      <c r="A119" s="39">
        <v>51.0</v>
      </c>
      <c r="B119" s="39" t="s">
        <v>769</v>
      </c>
      <c r="C119" s="39" t="s">
        <v>770</v>
      </c>
      <c r="D119" s="48" t="str">
        <f>HYPERLINK("https://www.lucidpress.com/","https://www.lucidpress.com/")</f>
        <v>https://www.lucidpress.com/</v>
      </c>
      <c r="E119" s="39" t="s">
        <v>771</v>
      </c>
      <c r="F119" s="103" t="s">
        <v>772</v>
      </c>
      <c r="G119" s="12"/>
      <c r="H119" s="9"/>
      <c r="I119" s="9"/>
      <c r="J119" s="13"/>
      <c r="K119" s="13"/>
      <c r="L119" s="13"/>
      <c r="M119" s="13"/>
      <c r="N119" s="13"/>
      <c r="O119" s="13"/>
      <c r="P119" s="13"/>
      <c r="Q119" s="13"/>
      <c r="R119" s="13"/>
      <c r="S119" s="13"/>
      <c r="T119" s="13"/>
      <c r="U119" s="13"/>
      <c r="V119" s="13"/>
      <c r="W119" s="13"/>
      <c r="X119" s="13"/>
      <c r="Y119" s="13"/>
      <c r="Z119" s="13"/>
    </row>
    <row r="120" ht="33.75" customHeight="1">
      <c r="A120" s="39">
        <v>52.0</v>
      </c>
      <c r="B120" s="39" t="s">
        <v>776</v>
      </c>
      <c r="C120" s="39" t="s">
        <v>777</v>
      </c>
      <c r="D120" s="48" t="str">
        <f>HYPERLINK("http://www.knovio.com/","http://www.knovio.com/")</f>
        <v>http://www.knovio.com/</v>
      </c>
      <c r="E120" s="39" t="s">
        <v>778</v>
      </c>
      <c r="F120" s="103" t="s">
        <v>779</v>
      </c>
      <c r="G120" s="12"/>
      <c r="H120" s="9"/>
      <c r="I120" s="9"/>
      <c r="J120" s="13"/>
      <c r="K120" s="13"/>
      <c r="L120" s="13"/>
      <c r="M120" s="13"/>
      <c r="N120" s="13"/>
      <c r="O120" s="13"/>
      <c r="P120" s="13"/>
      <c r="Q120" s="13"/>
      <c r="R120" s="13"/>
      <c r="S120" s="13"/>
      <c r="T120" s="13"/>
      <c r="U120" s="13"/>
      <c r="V120" s="13"/>
      <c r="W120" s="13"/>
      <c r="X120" s="13"/>
      <c r="Y120" s="13"/>
      <c r="Z120" s="13"/>
    </row>
    <row r="121" ht="33.75" customHeight="1">
      <c r="A121" s="39">
        <v>53.0</v>
      </c>
      <c r="B121" s="39" t="s">
        <v>784</v>
      </c>
      <c r="C121" s="39" t="s">
        <v>785</v>
      </c>
      <c r="D121" s="48" t="str">
        <f>HYPERLINK("https://www.visualcv.com/","https://www.visualcv.com")</f>
        <v>https://www.visualcv.com</v>
      </c>
      <c r="E121" s="39" t="s">
        <v>786</v>
      </c>
      <c r="F121" s="103" t="s">
        <v>787</v>
      </c>
      <c r="G121" s="12"/>
      <c r="H121" s="9"/>
      <c r="I121" s="9"/>
      <c r="J121" s="13"/>
      <c r="K121" s="13"/>
      <c r="L121" s="13"/>
      <c r="M121" s="13"/>
      <c r="N121" s="13"/>
      <c r="O121" s="13"/>
      <c r="P121" s="13"/>
      <c r="Q121" s="13"/>
      <c r="R121" s="13"/>
      <c r="S121" s="13"/>
      <c r="T121" s="13"/>
      <c r="U121" s="13"/>
      <c r="V121" s="13"/>
      <c r="W121" s="13"/>
      <c r="X121" s="13"/>
      <c r="Y121" s="13"/>
      <c r="Z121" s="13"/>
    </row>
    <row r="122" ht="33.75" customHeight="1">
      <c r="A122" s="112"/>
      <c r="B122" s="112"/>
      <c r="C122" s="113"/>
      <c r="D122" s="112"/>
      <c r="E122" s="112"/>
      <c r="F122" s="112"/>
      <c r="G122" s="115"/>
      <c r="H122" s="9"/>
      <c r="I122" s="9"/>
      <c r="J122" s="13"/>
      <c r="K122" s="13"/>
      <c r="L122" s="13"/>
      <c r="M122" s="13"/>
      <c r="N122" s="13"/>
      <c r="O122" s="13"/>
      <c r="P122" s="13"/>
      <c r="Q122" s="13"/>
      <c r="R122" s="13"/>
      <c r="S122" s="13"/>
      <c r="T122" s="13"/>
      <c r="U122" s="13"/>
      <c r="V122" s="13"/>
      <c r="W122" s="13"/>
      <c r="X122" s="13"/>
      <c r="Y122" s="13"/>
      <c r="Z122" s="13"/>
    </row>
    <row r="123" ht="33.75" customHeight="1">
      <c r="A123" s="6"/>
      <c r="E123" s="9"/>
      <c r="F123" s="9"/>
      <c r="G123" s="9"/>
      <c r="H123" s="9"/>
      <c r="I123" s="116"/>
      <c r="J123" s="13"/>
      <c r="K123" s="13"/>
      <c r="L123" s="13"/>
      <c r="M123" s="13"/>
      <c r="N123" s="13"/>
      <c r="O123" s="13"/>
      <c r="P123" s="13"/>
      <c r="Q123" s="13"/>
      <c r="R123" s="13"/>
      <c r="S123" s="13"/>
      <c r="T123" s="13"/>
      <c r="U123" s="13"/>
      <c r="V123" s="13"/>
      <c r="W123" s="13"/>
      <c r="X123" s="13"/>
      <c r="Y123" s="13"/>
      <c r="Z123" s="13"/>
    </row>
    <row r="124" ht="33.75" customHeight="1">
      <c r="A124" s="117"/>
      <c r="B124" s="117"/>
      <c r="C124" s="117"/>
      <c r="D124" s="117"/>
      <c r="E124" s="117"/>
      <c r="F124" s="117"/>
      <c r="G124" s="117"/>
      <c r="H124" s="117"/>
      <c r="I124" s="118"/>
      <c r="J124" s="116"/>
      <c r="K124" s="13"/>
      <c r="L124" s="13"/>
      <c r="M124" s="13"/>
      <c r="N124" s="13"/>
      <c r="O124" s="13"/>
      <c r="P124" s="13"/>
      <c r="Q124" s="13"/>
      <c r="R124" s="13"/>
      <c r="S124" s="13"/>
      <c r="T124" s="13"/>
      <c r="U124" s="13"/>
      <c r="V124" s="13"/>
      <c r="W124" s="13"/>
      <c r="X124" s="13"/>
      <c r="Y124" s="13"/>
      <c r="Z124" s="13"/>
    </row>
    <row r="125" ht="33.75" customHeight="1">
      <c r="A125" s="117" t="s">
        <v>800</v>
      </c>
      <c r="B125" s="117"/>
      <c r="C125" s="117"/>
      <c r="D125" s="117"/>
      <c r="E125" s="117"/>
      <c r="F125" s="117"/>
      <c r="G125" s="117"/>
      <c r="H125" s="117"/>
      <c r="I125" s="118"/>
      <c r="J125" s="116"/>
      <c r="K125" s="13"/>
      <c r="L125" s="13"/>
      <c r="M125" s="13"/>
      <c r="N125" s="13"/>
      <c r="O125" s="13"/>
      <c r="P125" s="13"/>
      <c r="Q125" s="13"/>
      <c r="R125" s="13"/>
      <c r="S125" s="13"/>
      <c r="T125" s="13"/>
      <c r="U125" s="13"/>
      <c r="V125" s="13"/>
      <c r="W125" s="13"/>
      <c r="X125" s="13"/>
      <c r="Y125" s="13"/>
      <c r="Z125" s="13"/>
    </row>
    <row r="126" ht="33.75" customHeight="1">
      <c r="A126" s="119" t="s">
        <v>803</v>
      </c>
      <c r="B126" s="120"/>
      <c r="C126" s="120"/>
      <c r="D126" s="120"/>
      <c r="E126" s="120"/>
      <c r="F126" s="120"/>
      <c r="G126" s="120"/>
      <c r="H126" s="121"/>
      <c r="I126" s="116"/>
      <c r="J126" s="116"/>
      <c r="K126" s="13"/>
      <c r="L126" s="13"/>
      <c r="M126" s="13"/>
      <c r="N126" s="13"/>
      <c r="O126" s="13"/>
      <c r="P126" s="13"/>
      <c r="Q126" s="13"/>
      <c r="R126" s="13"/>
      <c r="S126" s="13"/>
      <c r="T126" s="13"/>
      <c r="U126" s="13"/>
      <c r="V126" s="13"/>
      <c r="W126" s="13"/>
      <c r="X126" s="13"/>
      <c r="Y126" s="13"/>
      <c r="Z126" s="13"/>
    </row>
    <row r="127" ht="33.75" customHeight="1">
      <c r="A127" s="119"/>
      <c r="B127" s="120"/>
      <c r="C127" s="120"/>
      <c r="D127" s="120"/>
      <c r="E127" s="120"/>
      <c r="F127" s="120"/>
      <c r="G127" s="121"/>
      <c r="H127" s="122"/>
      <c r="I127" s="116"/>
      <c r="J127" s="116"/>
      <c r="K127" s="13"/>
      <c r="L127" s="13"/>
      <c r="M127" s="13"/>
      <c r="N127" s="13"/>
      <c r="O127" s="13"/>
      <c r="P127" s="13"/>
      <c r="Q127" s="13"/>
      <c r="R127" s="13"/>
      <c r="S127" s="13"/>
      <c r="T127" s="13"/>
      <c r="U127" s="13"/>
      <c r="V127" s="13"/>
      <c r="W127" s="13"/>
      <c r="X127" s="13"/>
      <c r="Y127" s="13"/>
      <c r="Z127" s="13"/>
    </row>
    <row r="128" ht="33.75" customHeight="1">
      <c r="A128" s="6"/>
      <c r="I128" s="116"/>
      <c r="J128" s="116"/>
      <c r="K128" s="13"/>
      <c r="L128" s="13"/>
      <c r="M128" s="13"/>
      <c r="N128" s="13"/>
      <c r="O128" s="13"/>
      <c r="P128" s="13"/>
      <c r="Q128" s="13"/>
      <c r="R128" s="13"/>
      <c r="S128" s="13"/>
      <c r="T128" s="13"/>
      <c r="U128" s="13"/>
      <c r="V128" s="13"/>
      <c r="W128" s="13"/>
      <c r="X128" s="13"/>
      <c r="Y128" s="13"/>
      <c r="Z128" s="13"/>
    </row>
    <row r="129" ht="33.75" customHeight="1">
      <c r="A129" s="124">
        <v>6.0</v>
      </c>
      <c r="B129" s="120"/>
      <c r="C129" s="120"/>
      <c r="D129" s="120"/>
      <c r="E129" s="120"/>
      <c r="F129" s="120"/>
      <c r="G129" s="121"/>
      <c r="H129" s="6"/>
      <c r="I129" s="6"/>
      <c r="J129" s="13"/>
      <c r="K129" s="13"/>
      <c r="L129" s="13"/>
      <c r="M129" s="13"/>
      <c r="N129" s="13"/>
      <c r="O129" s="13"/>
      <c r="P129" s="13"/>
      <c r="Q129" s="13"/>
      <c r="R129" s="13"/>
      <c r="S129" s="13"/>
      <c r="T129" s="13"/>
      <c r="U129" s="13"/>
      <c r="V129" s="13"/>
      <c r="W129" s="13"/>
      <c r="X129" s="13"/>
      <c r="Y129" s="13"/>
      <c r="Z129" s="13"/>
    </row>
    <row r="130" ht="33.75" customHeight="1">
      <c r="A130" s="125" t="s">
        <v>407</v>
      </c>
      <c r="B130" s="125" t="s">
        <v>7</v>
      </c>
      <c r="C130" s="125" t="s">
        <v>408</v>
      </c>
      <c r="D130" s="125" t="s">
        <v>409</v>
      </c>
      <c r="E130" s="125" t="s">
        <v>410</v>
      </c>
      <c r="F130" s="126" t="s">
        <v>411</v>
      </c>
      <c r="G130" s="127"/>
      <c r="H130" s="6"/>
      <c r="J130" s="13"/>
      <c r="K130" s="13"/>
      <c r="L130" s="13"/>
      <c r="M130" s="13"/>
      <c r="N130" s="13"/>
      <c r="O130" s="13"/>
      <c r="P130" s="13"/>
      <c r="Q130" s="13"/>
      <c r="R130" s="13"/>
      <c r="S130" s="13"/>
      <c r="T130" s="13"/>
      <c r="U130" s="13"/>
      <c r="V130" s="13"/>
      <c r="W130" s="13"/>
      <c r="X130" s="13"/>
      <c r="Y130" s="13"/>
      <c r="Z130" s="13"/>
    </row>
    <row r="131" ht="33.75" customHeight="1">
      <c r="A131" s="112">
        <v>54.0</v>
      </c>
      <c r="B131" s="112" t="s">
        <v>812</v>
      </c>
      <c r="C131" s="112" t="s">
        <v>813</v>
      </c>
      <c r="D131" s="113" t="s">
        <v>814</v>
      </c>
      <c r="E131" s="112" t="s">
        <v>815</v>
      </c>
      <c r="F131" s="128" t="s">
        <v>816</v>
      </c>
      <c r="G131" s="12"/>
      <c r="H131" s="9"/>
      <c r="I131" s="9"/>
      <c r="J131" s="13"/>
      <c r="K131" s="13"/>
      <c r="L131" s="13"/>
      <c r="M131" s="13"/>
      <c r="N131" s="13"/>
      <c r="O131" s="13"/>
      <c r="P131" s="13"/>
      <c r="Q131" s="13"/>
      <c r="R131" s="13"/>
      <c r="S131" s="13"/>
      <c r="T131" s="13"/>
      <c r="U131" s="13"/>
      <c r="V131" s="13"/>
      <c r="W131" s="13"/>
      <c r="X131" s="13"/>
      <c r="Y131" s="13"/>
      <c r="Z131" s="13"/>
    </row>
    <row r="132" ht="33.75" customHeight="1">
      <c r="A132" s="112">
        <v>55.0</v>
      </c>
      <c r="B132" s="112" t="s">
        <v>819</v>
      </c>
      <c r="C132" s="112" t="s">
        <v>820</v>
      </c>
      <c r="D132" s="113" t="s">
        <v>821</v>
      </c>
      <c r="E132" s="112" t="s">
        <v>824</v>
      </c>
      <c r="F132" s="128" t="s">
        <v>825</v>
      </c>
      <c r="G132" s="12"/>
      <c r="H132" s="9"/>
      <c r="I132" s="9"/>
      <c r="J132" s="13"/>
      <c r="K132" s="13"/>
      <c r="L132" s="13"/>
      <c r="M132" s="13"/>
      <c r="N132" s="13"/>
      <c r="O132" s="13"/>
      <c r="P132" s="13"/>
      <c r="Q132" s="13"/>
      <c r="R132" s="13"/>
      <c r="S132" s="13"/>
      <c r="T132" s="13"/>
      <c r="U132" s="13"/>
      <c r="V132" s="13"/>
      <c r="W132" s="13"/>
      <c r="X132" s="13"/>
      <c r="Y132" s="13"/>
      <c r="Z132" s="13"/>
    </row>
    <row r="133" ht="33.75" customHeight="1">
      <c r="A133" s="112">
        <v>56.0</v>
      </c>
      <c r="B133" s="112" t="s">
        <v>826</v>
      </c>
      <c r="C133" s="112" t="s">
        <v>827</v>
      </c>
      <c r="D133" s="113" t="s">
        <v>828</v>
      </c>
      <c r="E133" s="112" t="s">
        <v>831</v>
      </c>
      <c r="F133" s="128" t="s">
        <v>832</v>
      </c>
      <c r="G133" s="12"/>
      <c r="H133" s="9"/>
      <c r="I133" s="9"/>
      <c r="J133" s="13"/>
      <c r="K133" s="13"/>
      <c r="L133" s="13"/>
      <c r="M133" s="13"/>
      <c r="N133" s="13"/>
      <c r="O133" s="13"/>
      <c r="P133" s="13"/>
      <c r="Q133" s="13"/>
      <c r="R133" s="13"/>
      <c r="S133" s="13"/>
      <c r="T133" s="13"/>
      <c r="U133" s="13"/>
      <c r="V133" s="13"/>
      <c r="W133" s="13"/>
      <c r="X133" s="13"/>
      <c r="Y133" s="13"/>
      <c r="Z133" s="13"/>
    </row>
    <row r="134" ht="33.75" customHeight="1">
      <c r="A134" s="116"/>
      <c r="B134" s="116"/>
      <c r="C134" s="129"/>
      <c r="D134" s="116"/>
      <c r="E134" s="116"/>
      <c r="F134" s="116"/>
      <c r="G134" s="116"/>
      <c r="H134" s="116"/>
      <c r="I134" s="116"/>
      <c r="J134" s="13"/>
      <c r="K134" s="13"/>
      <c r="L134" s="13"/>
      <c r="M134" s="13"/>
      <c r="N134" s="13"/>
      <c r="O134" s="13"/>
      <c r="P134" s="13"/>
      <c r="Q134" s="13"/>
      <c r="R134" s="13"/>
      <c r="S134" s="13"/>
      <c r="T134" s="13"/>
      <c r="U134" s="13"/>
      <c r="V134" s="13"/>
      <c r="W134" s="13"/>
      <c r="X134" s="13"/>
      <c r="Y134" s="13"/>
      <c r="Z134" s="13"/>
    </row>
    <row r="135" ht="33.75" customHeight="1">
      <c r="A135" s="130" t="s">
        <v>803</v>
      </c>
      <c r="B135" s="120"/>
      <c r="C135" s="120"/>
      <c r="D135" s="120"/>
      <c r="E135" s="120"/>
      <c r="F135" s="120"/>
      <c r="G135" s="120"/>
      <c r="H135" s="120"/>
      <c r="I135" s="120"/>
      <c r="J135" s="121"/>
      <c r="K135" s="13"/>
      <c r="L135" s="13"/>
      <c r="M135" s="13"/>
      <c r="N135" s="13"/>
      <c r="O135" s="13"/>
      <c r="P135" s="13"/>
      <c r="Q135" s="13"/>
      <c r="R135" s="13"/>
      <c r="S135" s="13"/>
      <c r="T135" s="13"/>
      <c r="U135" s="13"/>
      <c r="V135" s="13"/>
      <c r="W135" s="13"/>
      <c r="X135" s="13"/>
      <c r="Y135" s="13"/>
      <c r="Z135" s="13"/>
    </row>
    <row r="136" ht="33.75" customHeight="1">
      <c r="A136" s="130"/>
      <c r="B136" s="120"/>
      <c r="C136" s="120"/>
      <c r="D136" s="120"/>
      <c r="E136" s="120"/>
      <c r="F136" s="120"/>
      <c r="G136" s="121"/>
      <c r="H136" s="131"/>
      <c r="I136" s="131"/>
      <c r="J136" s="132"/>
      <c r="K136" s="13"/>
      <c r="L136" s="13"/>
      <c r="M136" s="13"/>
      <c r="N136" s="13"/>
      <c r="O136" s="13"/>
      <c r="P136" s="13"/>
      <c r="Q136" s="13"/>
      <c r="R136" s="13"/>
      <c r="S136" s="13"/>
      <c r="T136" s="13"/>
      <c r="U136" s="13"/>
      <c r="V136" s="13"/>
      <c r="W136" s="13"/>
      <c r="X136" s="13"/>
      <c r="Y136" s="13"/>
      <c r="Z136" s="13"/>
    </row>
    <row r="137" ht="33.75" customHeight="1">
      <c r="A137" s="6"/>
      <c r="K137" s="13"/>
      <c r="L137" s="13"/>
      <c r="M137" s="13"/>
      <c r="N137" s="13"/>
      <c r="O137" s="13"/>
      <c r="P137" s="13"/>
      <c r="Q137" s="13"/>
      <c r="R137" s="13"/>
      <c r="S137" s="13"/>
      <c r="T137" s="13"/>
      <c r="U137" s="13"/>
      <c r="V137" s="13"/>
      <c r="W137" s="13"/>
      <c r="X137" s="13"/>
      <c r="Y137" s="13"/>
      <c r="Z137" s="13"/>
    </row>
    <row r="138" ht="33.75" customHeight="1">
      <c r="A138" s="133">
        <v>7.0</v>
      </c>
      <c r="B138" s="10"/>
      <c r="C138" s="10"/>
      <c r="D138" s="10"/>
      <c r="E138" s="10"/>
      <c r="F138" s="10"/>
      <c r="G138" s="10"/>
      <c r="H138" s="10"/>
      <c r="I138" s="12"/>
      <c r="J138" s="13"/>
      <c r="K138" s="13"/>
      <c r="L138" s="13"/>
      <c r="M138" s="13"/>
      <c r="N138" s="13"/>
      <c r="O138" s="13"/>
      <c r="P138" s="13"/>
      <c r="Q138" s="13"/>
      <c r="R138" s="13"/>
      <c r="S138" s="13"/>
      <c r="T138" s="13"/>
      <c r="U138" s="13"/>
      <c r="V138" s="13"/>
      <c r="W138" s="13"/>
      <c r="X138" s="13"/>
      <c r="Y138" s="13"/>
      <c r="Z138" s="13"/>
    </row>
    <row r="139" ht="33.75" customHeight="1">
      <c r="A139" s="134" t="s">
        <v>407</v>
      </c>
      <c r="B139" s="134" t="s">
        <v>7</v>
      </c>
      <c r="C139" s="134" t="s">
        <v>408</v>
      </c>
      <c r="D139" s="134" t="s">
        <v>409</v>
      </c>
      <c r="E139" s="134" t="s">
        <v>410</v>
      </c>
      <c r="F139" s="133" t="s">
        <v>411</v>
      </c>
      <c r="G139" s="12"/>
      <c r="H139" s="133"/>
      <c r="I139" s="12"/>
      <c r="J139" s="13"/>
      <c r="K139" s="13"/>
      <c r="L139" s="13"/>
      <c r="M139" s="13"/>
      <c r="N139" s="13"/>
      <c r="O139" s="13"/>
      <c r="P139" s="13"/>
      <c r="Q139" s="13"/>
      <c r="R139" s="13"/>
      <c r="S139" s="13"/>
      <c r="T139" s="13"/>
      <c r="U139" s="13"/>
      <c r="V139" s="13"/>
      <c r="W139" s="13"/>
      <c r="X139" s="13"/>
      <c r="Y139" s="13"/>
      <c r="Z139" s="13"/>
    </row>
    <row r="140" ht="33.75" customHeight="1">
      <c r="A140" s="112"/>
      <c r="B140" s="112" t="s">
        <v>843</v>
      </c>
      <c r="C140" s="112" t="s">
        <v>844</v>
      </c>
      <c r="D140" s="113" t="s">
        <v>845</v>
      </c>
      <c r="E140" s="112" t="s">
        <v>848</v>
      </c>
      <c r="F140" s="112" t="s">
        <v>849</v>
      </c>
      <c r="G140" s="112"/>
      <c r="H140" s="112"/>
      <c r="I140" s="112"/>
      <c r="J140" s="13"/>
      <c r="K140" s="13"/>
      <c r="L140" s="13"/>
      <c r="M140" s="13"/>
      <c r="N140" s="13"/>
      <c r="O140" s="13"/>
      <c r="P140" s="13"/>
      <c r="Q140" s="13"/>
      <c r="R140" s="13"/>
      <c r="S140" s="13"/>
      <c r="T140" s="13"/>
      <c r="U140" s="13"/>
      <c r="V140" s="13"/>
      <c r="W140" s="13"/>
      <c r="X140" s="13"/>
      <c r="Y140" s="13"/>
      <c r="Z140" s="13"/>
    </row>
    <row r="141" ht="33.75" customHeight="1">
      <c r="A141" s="112"/>
      <c r="B141" s="39" t="s">
        <v>852</v>
      </c>
      <c r="C141" s="39" t="s">
        <v>853</v>
      </c>
      <c r="D141" s="135" t="s">
        <v>854</v>
      </c>
      <c r="E141" s="39" t="s">
        <v>856</v>
      </c>
      <c r="F141" s="112"/>
      <c r="G141" s="112"/>
      <c r="H141" s="112"/>
      <c r="I141" s="112"/>
      <c r="J141" s="13"/>
      <c r="K141" s="13"/>
      <c r="L141" s="13"/>
      <c r="M141" s="13"/>
      <c r="N141" s="13"/>
      <c r="O141" s="13"/>
      <c r="P141" s="13"/>
      <c r="Q141" s="13"/>
      <c r="R141" s="13"/>
      <c r="S141" s="13"/>
      <c r="T141" s="13"/>
      <c r="U141" s="13"/>
      <c r="V141" s="13"/>
      <c r="W141" s="13"/>
      <c r="X141" s="13"/>
      <c r="Y141" s="13"/>
      <c r="Z141" s="13"/>
    </row>
    <row r="142" ht="33.75" customHeight="1">
      <c r="A142" s="112"/>
      <c r="B142" s="112"/>
      <c r="C142" s="113"/>
      <c r="D142" s="112"/>
      <c r="E142" s="112"/>
      <c r="F142" s="112"/>
      <c r="G142" s="112"/>
      <c r="H142" s="112"/>
      <c r="I142" s="112"/>
      <c r="J142" s="13"/>
      <c r="K142" s="13"/>
      <c r="L142" s="13"/>
      <c r="M142" s="13"/>
      <c r="N142" s="13"/>
      <c r="O142" s="13"/>
      <c r="P142" s="13"/>
      <c r="Q142" s="13"/>
      <c r="R142" s="13"/>
      <c r="S142" s="13"/>
      <c r="T142" s="13"/>
      <c r="U142" s="13"/>
      <c r="V142" s="13"/>
      <c r="W142" s="13"/>
      <c r="X142" s="13"/>
      <c r="Y142" s="13"/>
      <c r="Z142" s="13"/>
    </row>
    <row r="143" ht="33.75" customHeight="1">
      <c r="A143" s="112"/>
      <c r="B143" s="112"/>
      <c r="C143" s="113"/>
      <c r="D143" s="112"/>
      <c r="E143" s="112"/>
      <c r="F143" s="112"/>
      <c r="G143" s="112"/>
      <c r="H143" s="112"/>
      <c r="I143" s="112"/>
      <c r="J143" s="13"/>
      <c r="K143" s="13"/>
      <c r="L143" s="13"/>
      <c r="M143" s="13"/>
      <c r="N143" s="13"/>
      <c r="O143" s="13"/>
      <c r="P143" s="13"/>
      <c r="Q143" s="13"/>
      <c r="R143" s="13"/>
      <c r="S143" s="13"/>
      <c r="T143" s="13"/>
      <c r="U143" s="13"/>
      <c r="V143" s="13"/>
      <c r="W143" s="13"/>
      <c r="X143" s="13"/>
      <c r="Y143" s="13"/>
      <c r="Z143" s="13"/>
    </row>
    <row r="144" ht="33.75" customHeight="1">
      <c r="A144" s="112"/>
      <c r="B144" s="112"/>
      <c r="C144" s="113"/>
      <c r="D144" s="112"/>
      <c r="E144" s="112"/>
      <c r="F144" s="112"/>
      <c r="G144" s="112"/>
      <c r="H144" s="112"/>
      <c r="I144" s="112"/>
      <c r="J144" s="13"/>
      <c r="K144" s="13"/>
      <c r="L144" s="13"/>
      <c r="M144" s="13"/>
      <c r="N144" s="13"/>
      <c r="O144" s="13"/>
      <c r="P144" s="13"/>
      <c r="Q144" s="13"/>
      <c r="R144" s="13"/>
      <c r="S144" s="13"/>
      <c r="T144" s="13"/>
      <c r="U144" s="13"/>
      <c r="V144" s="13"/>
      <c r="W144" s="13"/>
      <c r="X144" s="13"/>
      <c r="Y144" s="13"/>
      <c r="Z144" s="13"/>
    </row>
    <row r="145" ht="33.75" customHeight="1">
      <c r="A145" s="112"/>
      <c r="B145" s="112"/>
      <c r="C145" s="113"/>
      <c r="D145" s="112"/>
      <c r="E145" s="112"/>
      <c r="F145" s="112"/>
      <c r="G145" s="112"/>
      <c r="H145" s="112"/>
      <c r="I145" s="112"/>
      <c r="J145" s="13"/>
      <c r="K145" s="13"/>
      <c r="L145" s="13"/>
      <c r="M145" s="13"/>
      <c r="N145" s="13"/>
      <c r="O145" s="13"/>
      <c r="P145" s="13"/>
      <c r="Q145" s="13"/>
      <c r="R145" s="13"/>
      <c r="S145" s="13"/>
      <c r="T145" s="13"/>
      <c r="U145" s="13"/>
      <c r="V145" s="13"/>
      <c r="W145" s="13"/>
      <c r="X145" s="13"/>
      <c r="Y145" s="13"/>
      <c r="Z145" s="13"/>
    </row>
    <row r="146" ht="33.75" customHeight="1">
      <c r="A146" s="112"/>
      <c r="B146" s="112"/>
      <c r="C146" s="113"/>
      <c r="D146" s="112"/>
      <c r="E146" s="112"/>
      <c r="F146" s="112"/>
      <c r="G146" s="112"/>
      <c r="H146" s="112"/>
      <c r="I146" s="112"/>
      <c r="J146" s="13"/>
      <c r="K146" s="13"/>
      <c r="L146" s="13"/>
      <c r="M146" s="13"/>
      <c r="N146" s="13"/>
      <c r="O146" s="13"/>
      <c r="P146" s="13"/>
      <c r="Q146" s="13"/>
      <c r="R146" s="13"/>
      <c r="S146" s="13"/>
      <c r="T146" s="13"/>
      <c r="U146" s="13"/>
      <c r="V146" s="13"/>
      <c r="W146" s="13"/>
      <c r="X146" s="13"/>
      <c r="Y146" s="13"/>
      <c r="Z146" s="13"/>
    </row>
    <row r="147" ht="33.75" customHeight="1">
      <c r="A147" s="112"/>
      <c r="B147" s="112"/>
      <c r="C147" s="113"/>
      <c r="D147" s="112"/>
      <c r="E147" s="112"/>
      <c r="F147" s="112"/>
      <c r="G147" s="112"/>
      <c r="H147" s="112"/>
      <c r="I147" s="112"/>
      <c r="J147" s="13"/>
      <c r="K147" s="13"/>
      <c r="L147" s="13"/>
      <c r="M147" s="13"/>
      <c r="N147" s="13"/>
      <c r="O147" s="13"/>
      <c r="P147" s="13"/>
      <c r="Q147" s="13"/>
      <c r="R147" s="13"/>
      <c r="S147" s="13"/>
      <c r="T147" s="13"/>
      <c r="U147" s="13"/>
      <c r="V147" s="13"/>
      <c r="W147" s="13"/>
      <c r="X147" s="13"/>
      <c r="Y147" s="13"/>
      <c r="Z147" s="13"/>
    </row>
    <row r="148" ht="33.75" customHeight="1">
      <c r="A148" s="112"/>
      <c r="B148" s="112"/>
      <c r="C148" s="113"/>
      <c r="D148" s="112"/>
      <c r="E148" s="112"/>
      <c r="F148" s="112"/>
      <c r="G148" s="112"/>
      <c r="H148" s="112"/>
      <c r="I148" s="112"/>
      <c r="J148" s="13"/>
      <c r="K148" s="13"/>
      <c r="L148" s="13"/>
      <c r="M148" s="13"/>
      <c r="N148" s="13"/>
      <c r="O148" s="13"/>
      <c r="P148" s="13"/>
      <c r="Q148" s="13"/>
      <c r="R148" s="13"/>
      <c r="S148" s="13"/>
      <c r="T148" s="13"/>
      <c r="U148" s="13"/>
      <c r="V148" s="13"/>
      <c r="W148" s="13"/>
      <c r="X148" s="13"/>
      <c r="Y148" s="13"/>
      <c r="Z148" s="13"/>
    </row>
    <row r="149" ht="33.75" customHeight="1">
      <c r="A149" s="112"/>
      <c r="B149" s="112"/>
      <c r="C149" s="113"/>
      <c r="D149" s="112"/>
      <c r="E149" s="112"/>
      <c r="F149" s="112"/>
      <c r="G149" s="112"/>
      <c r="H149" s="112"/>
      <c r="I149" s="112"/>
      <c r="J149" s="13"/>
      <c r="K149" s="13"/>
      <c r="L149" s="13"/>
      <c r="M149" s="13"/>
      <c r="N149" s="13"/>
      <c r="O149" s="13"/>
      <c r="P149" s="13"/>
      <c r="Q149" s="13"/>
      <c r="R149" s="13"/>
      <c r="S149" s="13"/>
      <c r="T149" s="13"/>
      <c r="U149" s="13"/>
      <c r="V149" s="13"/>
      <c r="W149" s="13"/>
      <c r="X149" s="13"/>
      <c r="Y149" s="13"/>
      <c r="Z149" s="13"/>
    </row>
    <row r="150" ht="33.75" customHeight="1">
      <c r="A150" s="112"/>
      <c r="B150" s="112"/>
      <c r="C150" s="113"/>
      <c r="D150" s="112"/>
      <c r="E150" s="112"/>
      <c r="F150" s="112"/>
      <c r="G150" s="112"/>
      <c r="H150" s="112"/>
      <c r="I150" s="112"/>
      <c r="J150" s="13"/>
      <c r="K150" s="13"/>
      <c r="L150" s="13"/>
      <c r="M150" s="13"/>
      <c r="N150" s="13"/>
      <c r="O150" s="13"/>
      <c r="P150" s="13"/>
      <c r="Q150" s="13"/>
      <c r="R150" s="13"/>
      <c r="S150" s="13"/>
      <c r="T150" s="13"/>
      <c r="U150" s="13"/>
      <c r="V150" s="13"/>
      <c r="W150" s="13"/>
      <c r="X150" s="13"/>
      <c r="Y150" s="13"/>
      <c r="Z150" s="13"/>
    </row>
    <row r="151" ht="33.75" customHeight="1">
      <c r="A151" s="112"/>
      <c r="B151" s="112"/>
      <c r="C151" s="113"/>
      <c r="D151" s="112"/>
      <c r="E151" s="112"/>
      <c r="F151" s="112"/>
      <c r="G151" s="112"/>
      <c r="H151" s="112"/>
      <c r="I151" s="112"/>
      <c r="J151" s="13"/>
      <c r="K151" s="13"/>
      <c r="L151" s="13"/>
      <c r="M151" s="13"/>
      <c r="N151" s="13"/>
      <c r="O151" s="13"/>
      <c r="P151" s="13"/>
      <c r="Q151" s="13"/>
      <c r="R151" s="13"/>
      <c r="S151" s="13"/>
      <c r="T151" s="13"/>
      <c r="U151" s="13"/>
      <c r="V151" s="13"/>
      <c r="W151" s="13"/>
      <c r="X151" s="13"/>
      <c r="Y151" s="13"/>
      <c r="Z151" s="13"/>
    </row>
    <row r="152" ht="33.75" customHeight="1">
      <c r="A152" s="112"/>
      <c r="B152" s="112"/>
      <c r="C152" s="113"/>
      <c r="D152" s="112"/>
      <c r="E152" s="112"/>
      <c r="F152" s="112"/>
      <c r="G152" s="112"/>
      <c r="H152" s="112"/>
      <c r="I152" s="112"/>
      <c r="J152" s="13"/>
      <c r="K152" s="13"/>
      <c r="L152" s="13"/>
      <c r="M152" s="13"/>
      <c r="N152" s="13"/>
      <c r="O152" s="13"/>
      <c r="P152" s="13"/>
      <c r="Q152" s="13"/>
      <c r="R152" s="13"/>
      <c r="S152" s="13"/>
      <c r="T152" s="13"/>
      <c r="U152" s="13"/>
      <c r="V152" s="13"/>
      <c r="W152" s="13"/>
      <c r="X152" s="13"/>
      <c r="Y152" s="13"/>
      <c r="Z152" s="13"/>
    </row>
    <row r="153" ht="33.75" customHeight="1">
      <c r="A153" s="116"/>
      <c r="B153" s="116"/>
      <c r="C153" s="129"/>
      <c r="D153" s="116"/>
      <c r="E153" s="116"/>
      <c r="F153" s="116"/>
      <c r="G153" s="116"/>
      <c r="H153" s="116"/>
      <c r="I153" s="116"/>
      <c r="J153" s="13"/>
      <c r="K153" s="13"/>
      <c r="L153" s="13"/>
      <c r="M153" s="13"/>
      <c r="N153" s="13"/>
      <c r="O153" s="13"/>
      <c r="P153" s="13"/>
      <c r="Q153" s="13"/>
      <c r="R153" s="13"/>
      <c r="S153" s="13"/>
      <c r="T153" s="13"/>
      <c r="U153" s="13"/>
      <c r="V153" s="13"/>
      <c r="W153" s="13"/>
      <c r="X153" s="13"/>
      <c r="Y153" s="13"/>
      <c r="Z153" s="13"/>
    </row>
    <row r="154" ht="33.75" customHeight="1">
      <c r="A154" s="116"/>
      <c r="B154" s="116"/>
      <c r="C154" s="129"/>
      <c r="D154" s="116"/>
      <c r="E154" s="116"/>
      <c r="F154" s="116"/>
      <c r="G154" s="116"/>
      <c r="H154" s="116"/>
      <c r="I154" s="116"/>
      <c r="J154" s="13"/>
      <c r="K154" s="13"/>
      <c r="L154" s="13"/>
      <c r="M154" s="13"/>
      <c r="N154" s="13"/>
      <c r="O154" s="13"/>
      <c r="P154" s="13"/>
      <c r="Q154" s="13"/>
      <c r="R154" s="13"/>
      <c r="S154" s="13"/>
      <c r="T154" s="13"/>
      <c r="U154" s="13"/>
      <c r="V154" s="13"/>
      <c r="W154" s="13"/>
      <c r="X154" s="13"/>
      <c r="Y154" s="13"/>
      <c r="Z154" s="13"/>
    </row>
    <row r="155" ht="33.75" customHeight="1">
      <c r="A155" s="116"/>
      <c r="B155" s="116"/>
      <c r="C155" s="129"/>
      <c r="D155" s="116"/>
      <c r="E155" s="116"/>
      <c r="F155" s="116"/>
      <c r="G155" s="116"/>
      <c r="H155" s="116"/>
      <c r="I155" s="116"/>
      <c r="J155" s="13"/>
      <c r="K155" s="13"/>
      <c r="L155" s="13"/>
      <c r="M155" s="13"/>
      <c r="N155" s="13"/>
      <c r="O155" s="13"/>
      <c r="P155" s="13"/>
      <c r="Q155" s="13"/>
      <c r="R155" s="13"/>
      <c r="S155" s="13"/>
      <c r="T155" s="13"/>
      <c r="U155" s="13"/>
      <c r="V155" s="13"/>
      <c r="W155" s="13"/>
      <c r="X155" s="13"/>
      <c r="Y155" s="13"/>
      <c r="Z155" s="13"/>
    </row>
    <row r="156" ht="33.75" customHeight="1">
      <c r="A156" s="116"/>
      <c r="B156" s="116"/>
      <c r="C156" s="129"/>
      <c r="D156" s="116"/>
      <c r="E156" s="116"/>
      <c r="F156" s="116"/>
      <c r="G156" s="116"/>
      <c r="H156" s="116"/>
      <c r="I156" s="116"/>
      <c r="J156" s="13"/>
      <c r="K156" s="13"/>
      <c r="L156" s="13"/>
      <c r="M156" s="13"/>
      <c r="N156" s="13"/>
      <c r="O156" s="13"/>
      <c r="P156" s="13"/>
      <c r="Q156" s="13"/>
      <c r="R156" s="13"/>
      <c r="S156" s="13"/>
      <c r="T156" s="13"/>
      <c r="U156" s="13"/>
      <c r="V156" s="13"/>
      <c r="W156" s="13"/>
      <c r="X156" s="13"/>
      <c r="Y156" s="13"/>
      <c r="Z156" s="13"/>
    </row>
    <row r="157" ht="33.75" customHeight="1">
      <c r="A157" s="116"/>
      <c r="B157" s="116"/>
      <c r="C157" s="129"/>
      <c r="D157" s="116"/>
      <c r="E157" s="116"/>
      <c r="F157" s="116"/>
      <c r="G157" s="116"/>
      <c r="H157" s="116"/>
      <c r="I157" s="116"/>
      <c r="J157" s="13"/>
      <c r="K157" s="13"/>
      <c r="L157" s="13"/>
      <c r="M157" s="13"/>
      <c r="N157" s="13"/>
      <c r="O157" s="13"/>
      <c r="P157" s="13"/>
      <c r="Q157" s="13"/>
      <c r="R157" s="13"/>
      <c r="S157" s="13"/>
      <c r="T157" s="13"/>
      <c r="U157" s="13"/>
      <c r="V157" s="13"/>
      <c r="W157" s="13"/>
      <c r="X157" s="13"/>
      <c r="Y157" s="13"/>
      <c r="Z157" s="13"/>
    </row>
    <row r="158" ht="33.75" customHeight="1">
      <c r="A158" s="116"/>
      <c r="B158" s="116"/>
      <c r="C158" s="129"/>
      <c r="D158" s="116"/>
      <c r="E158" s="116"/>
      <c r="F158" s="116"/>
      <c r="G158" s="116"/>
      <c r="H158" s="116"/>
      <c r="I158" s="116"/>
      <c r="J158" s="13"/>
      <c r="K158" s="13"/>
      <c r="L158" s="13"/>
      <c r="M158" s="13"/>
      <c r="N158" s="13"/>
      <c r="O158" s="13"/>
      <c r="P158" s="13"/>
      <c r="Q158" s="13"/>
      <c r="R158" s="13"/>
      <c r="S158" s="13"/>
      <c r="T158" s="13"/>
      <c r="U158" s="13"/>
      <c r="V158" s="13"/>
      <c r="W158" s="13"/>
      <c r="X158" s="13"/>
      <c r="Y158" s="13"/>
      <c r="Z158" s="13"/>
    </row>
    <row r="159" ht="33.75" customHeight="1">
      <c r="A159" s="116"/>
      <c r="B159" s="116"/>
      <c r="C159" s="129"/>
      <c r="D159" s="116"/>
      <c r="E159" s="116"/>
      <c r="F159" s="116"/>
      <c r="G159" s="116"/>
      <c r="H159" s="116"/>
      <c r="I159" s="116"/>
      <c r="J159" s="13"/>
      <c r="K159" s="13"/>
      <c r="L159" s="13"/>
      <c r="M159" s="13"/>
      <c r="N159" s="13"/>
      <c r="O159" s="13"/>
      <c r="P159" s="13"/>
      <c r="Q159" s="13"/>
      <c r="R159" s="13"/>
      <c r="S159" s="13"/>
      <c r="T159" s="13"/>
      <c r="U159" s="13"/>
      <c r="V159" s="13"/>
      <c r="W159" s="13"/>
      <c r="X159" s="13"/>
      <c r="Y159" s="13"/>
      <c r="Z159" s="13"/>
    </row>
    <row r="160" ht="33.75" customHeight="1">
      <c r="A160" s="116"/>
      <c r="B160" s="116"/>
      <c r="C160" s="129"/>
      <c r="D160" s="116"/>
      <c r="E160" s="116"/>
      <c r="F160" s="116"/>
      <c r="G160" s="116"/>
      <c r="H160" s="116"/>
      <c r="I160" s="116"/>
      <c r="J160" s="13"/>
      <c r="K160" s="13"/>
      <c r="L160" s="13"/>
      <c r="M160" s="13"/>
      <c r="N160" s="13"/>
      <c r="O160" s="13"/>
      <c r="P160" s="13"/>
      <c r="Q160" s="13"/>
      <c r="R160" s="13"/>
      <c r="S160" s="13"/>
      <c r="T160" s="13"/>
      <c r="U160" s="13"/>
      <c r="V160" s="13"/>
      <c r="W160" s="13"/>
      <c r="X160" s="13"/>
      <c r="Y160" s="13"/>
      <c r="Z160" s="13"/>
    </row>
    <row r="161" ht="33.75" customHeight="1">
      <c r="A161" s="116"/>
      <c r="B161" s="116"/>
      <c r="C161" s="129"/>
      <c r="D161" s="116"/>
      <c r="E161" s="116"/>
      <c r="F161" s="116"/>
      <c r="G161" s="116"/>
      <c r="H161" s="116"/>
      <c r="I161" s="116"/>
      <c r="J161" s="13"/>
      <c r="K161" s="13"/>
      <c r="L161" s="13"/>
      <c r="M161" s="13"/>
      <c r="N161" s="13"/>
      <c r="O161" s="13"/>
      <c r="P161" s="13"/>
      <c r="Q161" s="13"/>
      <c r="R161" s="13"/>
      <c r="S161" s="13"/>
      <c r="T161" s="13"/>
      <c r="U161" s="13"/>
      <c r="V161" s="13"/>
      <c r="W161" s="13"/>
      <c r="X161" s="13"/>
      <c r="Y161" s="13"/>
      <c r="Z161" s="13"/>
    </row>
    <row r="162" ht="33.75" customHeight="1">
      <c r="A162" s="116"/>
      <c r="B162" s="116"/>
      <c r="C162" s="129"/>
      <c r="D162" s="116"/>
      <c r="E162" s="116"/>
      <c r="F162" s="116"/>
      <c r="G162" s="116"/>
      <c r="H162" s="116"/>
      <c r="I162" s="116"/>
      <c r="J162" s="13"/>
      <c r="K162" s="13"/>
      <c r="L162" s="13"/>
      <c r="M162" s="13"/>
      <c r="N162" s="13"/>
      <c r="O162" s="13"/>
      <c r="P162" s="13"/>
      <c r="Q162" s="13"/>
      <c r="R162" s="13"/>
      <c r="S162" s="13"/>
      <c r="T162" s="13"/>
      <c r="U162" s="13"/>
      <c r="V162" s="13"/>
      <c r="W162" s="13"/>
      <c r="X162" s="13"/>
      <c r="Y162" s="13"/>
      <c r="Z162" s="13"/>
    </row>
    <row r="163" ht="33.75" customHeight="1">
      <c r="A163" s="116"/>
      <c r="B163" s="116"/>
      <c r="C163" s="129"/>
      <c r="D163" s="116"/>
      <c r="E163" s="116"/>
      <c r="F163" s="116"/>
      <c r="G163" s="116"/>
      <c r="H163" s="116"/>
      <c r="I163" s="116"/>
      <c r="J163" s="13"/>
      <c r="K163" s="13"/>
      <c r="L163" s="13"/>
      <c r="M163" s="13"/>
      <c r="N163" s="13"/>
      <c r="O163" s="13"/>
      <c r="P163" s="13"/>
      <c r="Q163" s="13"/>
      <c r="R163" s="13"/>
      <c r="S163" s="13"/>
      <c r="T163" s="13"/>
      <c r="U163" s="13"/>
      <c r="V163" s="13"/>
      <c r="W163" s="13"/>
      <c r="X163" s="13"/>
      <c r="Y163" s="13"/>
      <c r="Z163" s="13"/>
    </row>
    <row r="164" ht="33.75" customHeight="1">
      <c r="A164" s="116"/>
      <c r="B164" s="116"/>
      <c r="C164" s="129"/>
      <c r="D164" s="116"/>
      <c r="E164" s="116"/>
      <c r="F164" s="116"/>
      <c r="G164" s="116"/>
      <c r="H164" s="116"/>
      <c r="I164" s="116"/>
      <c r="J164" s="13"/>
      <c r="K164" s="13"/>
      <c r="L164" s="13"/>
      <c r="M164" s="13"/>
      <c r="N164" s="13"/>
      <c r="O164" s="13"/>
      <c r="P164" s="13"/>
      <c r="Q164" s="13"/>
      <c r="R164" s="13"/>
      <c r="S164" s="13"/>
      <c r="T164" s="13"/>
      <c r="U164" s="13"/>
      <c r="V164" s="13"/>
      <c r="W164" s="13"/>
      <c r="X164" s="13"/>
      <c r="Y164" s="13"/>
      <c r="Z164" s="13"/>
    </row>
    <row r="165" ht="33.75" customHeight="1">
      <c r="A165" s="116"/>
      <c r="B165" s="116"/>
      <c r="C165" s="129"/>
      <c r="D165" s="116"/>
      <c r="E165" s="116"/>
      <c r="F165" s="116"/>
      <c r="G165" s="116"/>
      <c r="H165" s="116"/>
      <c r="I165" s="116"/>
      <c r="J165" s="13"/>
      <c r="K165" s="13"/>
      <c r="L165" s="13"/>
      <c r="M165" s="13"/>
      <c r="N165" s="13"/>
      <c r="O165" s="13"/>
      <c r="P165" s="13"/>
      <c r="Q165" s="13"/>
      <c r="R165" s="13"/>
      <c r="S165" s="13"/>
      <c r="T165" s="13"/>
      <c r="U165" s="13"/>
      <c r="V165" s="13"/>
      <c r="W165" s="13"/>
      <c r="X165" s="13"/>
      <c r="Y165" s="13"/>
      <c r="Z165" s="13"/>
    </row>
    <row r="166" ht="33.75" customHeight="1">
      <c r="A166" s="116"/>
      <c r="B166" s="116"/>
      <c r="C166" s="129"/>
      <c r="D166" s="116"/>
      <c r="E166" s="116"/>
      <c r="F166" s="116"/>
      <c r="G166" s="116"/>
      <c r="H166" s="116"/>
      <c r="I166" s="116"/>
      <c r="J166" s="13"/>
      <c r="K166" s="13"/>
      <c r="L166" s="13"/>
      <c r="M166" s="13"/>
      <c r="N166" s="13"/>
      <c r="O166" s="13"/>
      <c r="P166" s="13"/>
      <c r="Q166" s="13"/>
      <c r="R166" s="13"/>
      <c r="S166" s="13"/>
      <c r="T166" s="13"/>
      <c r="U166" s="13"/>
      <c r="V166" s="13"/>
      <c r="W166" s="13"/>
      <c r="X166" s="13"/>
      <c r="Y166" s="13"/>
      <c r="Z166" s="13"/>
    </row>
    <row r="167" ht="33.75" customHeight="1">
      <c r="A167" s="116"/>
      <c r="B167" s="116"/>
      <c r="C167" s="129"/>
      <c r="D167" s="116"/>
      <c r="E167" s="116"/>
      <c r="F167" s="116"/>
      <c r="G167" s="116"/>
      <c r="H167" s="116"/>
      <c r="I167" s="116"/>
      <c r="J167" s="13"/>
      <c r="K167" s="13"/>
      <c r="L167" s="13"/>
      <c r="M167" s="13"/>
      <c r="N167" s="13"/>
      <c r="O167" s="13"/>
      <c r="P167" s="13"/>
      <c r="Q167" s="13"/>
      <c r="R167" s="13"/>
      <c r="S167" s="13"/>
      <c r="T167" s="13"/>
      <c r="U167" s="13"/>
      <c r="V167" s="13"/>
      <c r="W167" s="13"/>
      <c r="X167" s="13"/>
      <c r="Y167" s="13"/>
      <c r="Z167" s="13"/>
    </row>
    <row r="168" ht="33.75" customHeight="1">
      <c r="A168" s="116"/>
      <c r="B168" s="116"/>
      <c r="C168" s="129"/>
      <c r="D168" s="116"/>
      <c r="E168" s="116"/>
      <c r="F168" s="116"/>
      <c r="G168" s="116"/>
      <c r="H168" s="116"/>
      <c r="I168" s="116"/>
      <c r="J168" s="13"/>
      <c r="K168" s="13"/>
      <c r="L168" s="13"/>
      <c r="M168" s="13"/>
      <c r="N168" s="13"/>
      <c r="O168" s="13"/>
      <c r="P168" s="13"/>
      <c r="Q168" s="13"/>
      <c r="R168" s="13"/>
      <c r="S168" s="13"/>
      <c r="T168" s="13"/>
      <c r="U168" s="13"/>
      <c r="V168" s="13"/>
      <c r="W168" s="13"/>
      <c r="X168" s="13"/>
      <c r="Y168" s="13"/>
      <c r="Z168" s="13"/>
    </row>
    <row r="169" ht="33.75" customHeight="1">
      <c r="A169" s="116"/>
      <c r="B169" s="116"/>
      <c r="C169" s="129"/>
      <c r="D169" s="116"/>
      <c r="E169" s="116"/>
      <c r="F169" s="116"/>
      <c r="G169" s="116"/>
      <c r="H169" s="116"/>
      <c r="I169" s="116"/>
      <c r="J169" s="13"/>
      <c r="K169" s="13"/>
      <c r="L169" s="13"/>
      <c r="M169" s="13"/>
      <c r="N169" s="13"/>
      <c r="O169" s="13"/>
      <c r="P169" s="13"/>
      <c r="Q169" s="13"/>
      <c r="R169" s="13"/>
      <c r="S169" s="13"/>
      <c r="T169" s="13"/>
      <c r="U169" s="13"/>
      <c r="V169" s="13"/>
      <c r="W169" s="13"/>
      <c r="X169" s="13"/>
      <c r="Y169" s="13"/>
      <c r="Z169" s="13"/>
    </row>
    <row r="170" ht="33.75" customHeight="1">
      <c r="A170" s="116"/>
      <c r="B170" s="116"/>
      <c r="C170" s="129"/>
      <c r="D170" s="116"/>
      <c r="E170" s="116"/>
      <c r="F170" s="116"/>
      <c r="G170" s="116"/>
      <c r="H170" s="116"/>
      <c r="I170" s="116"/>
      <c r="J170" s="13"/>
      <c r="K170" s="13"/>
      <c r="L170" s="13"/>
      <c r="M170" s="13"/>
      <c r="N170" s="13"/>
      <c r="O170" s="13"/>
      <c r="P170" s="13"/>
      <c r="Q170" s="13"/>
      <c r="R170" s="13"/>
      <c r="S170" s="13"/>
      <c r="T170" s="13"/>
      <c r="U170" s="13"/>
      <c r="V170" s="13"/>
      <c r="W170" s="13"/>
      <c r="X170" s="13"/>
      <c r="Y170" s="13"/>
      <c r="Z170" s="13"/>
    </row>
    <row r="171" ht="33.75" customHeight="1">
      <c r="A171" s="116"/>
      <c r="B171" s="116"/>
      <c r="C171" s="129"/>
      <c r="D171" s="116"/>
      <c r="E171" s="116"/>
      <c r="F171" s="116"/>
      <c r="G171" s="116"/>
      <c r="H171" s="116"/>
      <c r="I171" s="116"/>
      <c r="J171" s="13"/>
      <c r="K171" s="13"/>
      <c r="L171" s="13"/>
      <c r="M171" s="13"/>
      <c r="N171" s="13"/>
      <c r="O171" s="13"/>
      <c r="P171" s="13"/>
      <c r="Q171" s="13"/>
      <c r="R171" s="13"/>
      <c r="S171" s="13"/>
      <c r="T171" s="13"/>
      <c r="U171" s="13"/>
      <c r="V171" s="13"/>
      <c r="W171" s="13"/>
      <c r="X171" s="13"/>
      <c r="Y171" s="13"/>
      <c r="Z171" s="13"/>
    </row>
    <row r="172" ht="33.75" customHeight="1">
      <c r="A172" s="116"/>
      <c r="B172" s="116"/>
      <c r="C172" s="129"/>
      <c r="D172" s="116"/>
      <c r="E172" s="116"/>
      <c r="F172" s="116"/>
      <c r="G172" s="116"/>
      <c r="H172" s="116"/>
      <c r="I172" s="116"/>
      <c r="J172" s="13"/>
      <c r="K172" s="13"/>
      <c r="L172" s="13"/>
      <c r="M172" s="13"/>
      <c r="N172" s="13"/>
      <c r="O172" s="13"/>
      <c r="P172" s="13"/>
      <c r="Q172" s="13"/>
      <c r="R172" s="13"/>
      <c r="S172" s="13"/>
      <c r="T172" s="13"/>
      <c r="U172" s="13"/>
      <c r="V172" s="13"/>
      <c r="W172" s="13"/>
      <c r="X172" s="13"/>
      <c r="Y172" s="13"/>
      <c r="Z172" s="13"/>
    </row>
    <row r="173" ht="33.75" customHeight="1">
      <c r="A173" s="116"/>
      <c r="B173" s="116"/>
      <c r="C173" s="129"/>
      <c r="D173" s="116"/>
      <c r="E173" s="116"/>
      <c r="F173" s="116"/>
      <c r="G173" s="116"/>
      <c r="H173" s="116"/>
      <c r="I173" s="116"/>
      <c r="J173" s="13"/>
      <c r="K173" s="13"/>
      <c r="L173" s="13"/>
      <c r="M173" s="13"/>
      <c r="N173" s="13"/>
      <c r="O173" s="13"/>
      <c r="P173" s="13"/>
      <c r="Q173" s="13"/>
      <c r="R173" s="13"/>
      <c r="S173" s="13"/>
      <c r="T173" s="13"/>
      <c r="U173" s="13"/>
      <c r="V173" s="13"/>
      <c r="W173" s="13"/>
      <c r="X173" s="13"/>
      <c r="Y173" s="13"/>
      <c r="Z173" s="13"/>
    </row>
    <row r="174" ht="33.75" customHeight="1">
      <c r="A174" s="116"/>
      <c r="B174" s="116"/>
      <c r="C174" s="129"/>
      <c r="D174" s="116"/>
      <c r="E174" s="116"/>
      <c r="F174" s="116"/>
      <c r="G174" s="116"/>
      <c r="H174" s="116"/>
      <c r="I174" s="116"/>
      <c r="J174" s="13"/>
      <c r="K174" s="13"/>
      <c r="L174" s="13"/>
      <c r="M174" s="13"/>
      <c r="N174" s="13"/>
      <c r="O174" s="13"/>
      <c r="P174" s="13"/>
      <c r="Q174" s="13"/>
      <c r="R174" s="13"/>
      <c r="S174" s="13"/>
      <c r="T174" s="13"/>
      <c r="U174" s="13"/>
      <c r="V174" s="13"/>
      <c r="W174" s="13"/>
      <c r="X174" s="13"/>
      <c r="Y174" s="13"/>
      <c r="Z174" s="13"/>
    </row>
    <row r="175" ht="33.75" customHeight="1">
      <c r="A175" s="116"/>
      <c r="B175" s="116"/>
      <c r="C175" s="129"/>
      <c r="D175" s="116"/>
      <c r="E175" s="116"/>
      <c r="F175" s="116"/>
      <c r="G175" s="116"/>
      <c r="H175" s="116"/>
      <c r="I175" s="116"/>
      <c r="J175" s="13"/>
      <c r="K175" s="13"/>
      <c r="L175" s="13"/>
      <c r="M175" s="13"/>
      <c r="N175" s="13"/>
      <c r="O175" s="13"/>
      <c r="P175" s="13"/>
      <c r="Q175" s="13"/>
      <c r="R175" s="13"/>
      <c r="S175" s="13"/>
      <c r="T175" s="13"/>
      <c r="U175" s="13"/>
      <c r="V175" s="13"/>
      <c r="W175" s="13"/>
      <c r="X175" s="13"/>
      <c r="Y175" s="13"/>
      <c r="Z175" s="13"/>
    </row>
    <row r="176" ht="33.75" customHeight="1">
      <c r="A176" s="116"/>
      <c r="B176" s="116"/>
      <c r="C176" s="129"/>
      <c r="D176" s="116"/>
      <c r="E176" s="116"/>
      <c r="F176" s="116"/>
      <c r="G176" s="116"/>
      <c r="H176" s="116"/>
      <c r="I176" s="116"/>
      <c r="J176" s="13"/>
      <c r="K176" s="13"/>
      <c r="L176" s="13"/>
      <c r="M176" s="13"/>
      <c r="N176" s="13"/>
      <c r="O176" s="13"/>
      <c r="P176" s="13"/>
      <c r="Q176" s="13"/>
      <c r="R176" s="13"/>
      <c r="S176" s="13"/>
      <c r="T176" s="13"/>
      <c r="U176" s="13"/>
      <c r="V176" s="13"/>
      <c r="W176" s="13"/>
      <c r="X176" s="13"/>
      <c r="Y176" s="13"/>
      <c r="Z176" s="13"/>
    </row>
    <row r="177" ht="33.75" customHeight="1">
      <c r="A177" s="116"/>
      <c r="B177" s="116"/>
      <c r="C177" s="129"/>
      <c r="D177" s="116"/>
      <c r="E177" s="116"/>
      <c r="F177" s="116"/>
      <c r="G177" s="116"/>
      <c r="H177" s="116"/>
      <c r="I177" s="116"/>
      <c r="J177" s="13"/>
      <c r="K177" s="13"/>
      <c r="L177" s="13"/>
      <c r="M177" s="13"/>
      <c r="N177" s="13"/>
      <c r="O177" s="13"/>
      <c r="P177" s="13"/>
      <c r="Q177" s="13"/>
      <c r="R177" s="13"/>
      <c r="S177" s="13"/>
      <c r="T177" s="13"/>
      <c r="U177" s="13"/>
      <c r="V177" s="13"/>
      <c r="W177" s="13"/>
      <c r="X177" s="13"/>
      <c r="Y177" s="13"/>
      <c r="Z177" s="13"/>
    </row>
    <row r="178" ht="33.75" customHeight="1">
      <c r="A178" s="116"/>
      <c r="B178" s="116"/>
      <c r="C178" s="129"/>
      <c r="D178" s="116"/>
      <c r="E178" s="116"/>
      <c r="F178" s="116"/>
      <c r="G178" s="116"/>
      <c r="H178" s="116"/>
      <c r="I178" s="116"/>
      <c r="J178" s="13"/>
      <c r="K178" s="13"/>
      <c r="L178" s="13"/>
      <c r="M178" s="13"/>
      <c r="N178" s="13"/>
      <c r="O178" s="13"/>
      <c r="P178" s="13"/>
      <c r="Q178" s="13"/>
      <c r="R178" s="13"/>
      <c r="S178" s="13"/>
      <c r="T178" s="13"/>
      <c r="U178" s="13"/>
      <c r="V178" s="13"/>
      <c r="W178" s="13"/>
      <c r="X178" s="13"/>
      <c r="Y178" s="13"/>
      <c r="Z178" s="13"/>
    </row>
    <row r="179" ht="33.75" customHeight="1">
      <c r="A179" s="116"/>
      <c r="B179" s="116"/>
      <c r="C179" s="129"/>
      <c r="D179" s="116"/>
      <c r="E179" s="116"/>
      <c r="F179" s="116"/>
      <c r="G179" s="116"/>
      <c r="H179" s="116"/>
      <c r="I179" s="116"/>
      <c r="J179" s="13"/>
      <c r="K179" s="13"/>
      <c r="L179" s="13"/>
      <c r="M179" s="13"/>
      <c r="N179" s="13"/>
      <c r="O179" s="13"/>
      <c r="P179" s="13"/>
      <c r="Q179" s="13"/>
      <c r="R179" s="13"/>
      <c r="S179" s="13"/>
      <c r="T179" s="13"/>
      <c r="U179" s="13"/>
      <c r="V179" s="13"/>
      <c r="W179" s="13"/>
      <c r="X179" s="13"/>
      <c r="Y179" s="13"/>
      <c r="Z179" s="13"/>
    </row>
    <row r="180" ht="33.75" customHeight="1">
      <c r="A180" s="116"/>
      <c r="B180" s="116"/>
      <c r="C180" s="129"/>
      <c r="D180" s="116"/>
      <c r="E180" s="116"/>
      <c r="F180" s="116"/>
      <c r="G180" s="116"/>
      <c r="H180" s="116"/>
      <c r="I180" s="116"/>
      <c r="J180" s="13"/>
      <c r="K180" s="13"/>
      <c r="L180" s="13"/>
      <c r="M180" s="13"/>
      <c r="N180" s="13"/>
      <c r="O180" s="13"/>
      <c r="P180" s="13"/>
      <c r="Q180" s="13"/>
      <c r="R180" s="13"/>
      <c r="S180" s="13"/>
      <c r="T180" s="13"/>
      <c r="U180" s="13"/>
      <c r="V180" s="13"/>
      <c r="W180" s="13"/>
      <c r="X180" s="13"/>
      <c r="Y180" s="13"/>
      <c r="Z180" s="13"/>
    </row>
    <row r="181" ht="33.75" customHeight="1">
      <c r="A181" s="116"/>
      <c r="B181" s="116"/>
      <c r="C181" s="129"/>
      <c r="D181" s="116"/>
      <c r="E181" s="116"/>
      <c r="F181" s="116"/>
      <c r="G181" s="116"/>
      <c r="H181" s="116"/>
      <c r="I181" s="116"/>
      <c r="J181" s="13"/>
      <c r="K181" s="13"/>
      <c r="L181" s="13"/>
      <c r="M181" s="13"/>
      <c r="N181" s="13"/>
      <c r="O181" s="13"/>
      <c r="P181" s="13"/>
      <c r="Q181" s="13"/>
      <c r="R181" s="13"/>
      <c r="S181" s="13"/>
      <c r="T181" s="13"/>
      <c r="U181" s="13"/>
      <c r="V181" s="13"/>
      <c r="W181" s="13"/>
      <c r="X181" s="13"/>
      <c r="Y181" s="13"/>
      <c r="Z181" s="13"/>
    </row>
    <row r="182" ht="33.75" customHeight="1">
      <c r="A182" s="116"/>
      <c r="B182" s="116"/>
      <c r="C182" s="129"/>
      <c r="D182" s="116"/>
      <c r="E182" s="116"/>
      <c r="F182" s="116"/>
      <c r="G182" s="116"/>
      <c r="H182" s="116"/>
      <c r="I182" s="116"/>
      <c r="J182" s="13"/>
      <c r="K182" s="13"/>
      <c r="L182" s="13"/>
      <c r="M182" s="13"/>
      <c r="N182" s="13"/>
      <c r="O182" s="13"/>
      <c r="P182" s="13"/>
      <c r="Q182" s="13"/>
      <c r="R182" s="13"/>
      <c r="S182" s="13"/>
      <c r="T182" s="13"/>
      <c r="U182" s="13"/>
      <c r="V182" s="13"/>
      <c r="W182" s="13"/>
      <c r="X182" s="13"/>
      <c r="Y182" s="13"/>
      <c r="Z182" s="13"/>
    </row>
    <row r="183" ht="33.75" customHeight="1">
      <c r="A183" s="116"/>
      <c r="B183" s="116"/>
      <c r="C183" s="129"/>
      <c r="D183" s="116"/>
      <c r="E183" s="116"/>
      <c r="F183" s="116"/>
      <c r="G183" s="116"/>
      <c r="H183" s="116"/>
      <c r="I183" s="116"/>
      <c r="J183" s="13"/>
      <c r="K183" s="13"/>
      <c r="L183" s="13"/>
      <c r="M183" s="13"/>
      <c r="N183" s="13"/>
      <c r="O183" s="13"/>
      <c r="P183" s="13"/>
      <c r="Q183" s="13"/>
      <c r="R183" s="13"/>
      <c r="S183" s="13"/>
      <c r="T183" s="13"/>
      <c r="U183" s="13"/>
      <c r="V183" s="13"/>
      <c r="W183" s="13"/>
      <c r="X183" s="13"/>
      <c r="Y183" s="13"/>
      <c r="Z183" s="13"/>
    </row>
    <row r="184" ht="33.75" customHeight="1">
      <c r="A184" s="116"/>
      <c r="B184" s="116"/>
      <c r="C184" s="129"/>
      <c r="D184" s="116"/>
      <c r="E184" s="116"/>
      <c r="F184" s="116"/>
      <c r="G184" s="116"/>
      <c r="H184" s="116"/>
      <c r="I184" s="116"/>
      <c r="J184" s="13"/>
      <c r="K184" s="13"/>
      <c r="L184" s="13"/>
      <c r="M184" s="13"/>
      <c r="N184" s="13"/>
      <c r="O184" s="13"/>
      <c r="P184" s="13"/>
      <c r="Q184" s="13"/>
      <c r="R184" s="13"/>
      <c r="S184" s="13"/>
      <c r="T184" s="13"/>
      <c r="U184" s="13"/>
      <c r="V184" s="13"/>
      <c r="W184" s="13"/>
      <c r="X184" s="13"/>
      <c r="Y184" s="13"/>
      <c r="Z184" s="13"/>
    </row>
    <row r="185" ht="33.75" customHeight="1">
      <c r="A185" s="116"/>
      <c r="B185" s="116"/>
      <c r="C185" s="129"/>
      <c r="D185" s="116"/>
      <c r="E185" s="116"/>
      <c r="F185" s="116"/>
      <c r="G185" s="116"/>
      <c r="H185" s="116"/>
      <c r="I185" s="116"/>
      <c r="J185" s="13"/>
      <c r="K185" s="13"/>
      <c r="L185" s="13"/>
      <c r="M185" s="13"/>
      <c r="N185" s="13"/>
      <c r="O185" s="13"/>
      <c r="P185" s="13"/>
      <c r="Q185" s="13"/>
      <c r="R185" s="13"/>
      <c r="S185" s="13"/>
      <c r="T185" s="13"/>
      <c r="U185" s="13"/>
      <c r="V185" s="13"/>
      <c r="W185" s="13"/>
      <c r="X185" s="13"/>
      <c r="Y185" s="13"/>
      <c r="Z185" s="13"/>
    </row>
    <row r="186" ht="33.75" customHeight="1">
      <c r="A186" s="116"/>
      <c r="B186" s="116"/>
      <c r="C186" s="129"/>
      <c r="D186" s="116"/>
      <c r="E186" s="116"/>
      <c r="F186" s="116"/>
      <c r="G186" s="116"/>
      <c r="H186" s="116"/>
      <c r="I186" s="116"/>
      <c r="J186" s="13"/>
      <c r="K186" s="13"/>
      <c r="L186" s="13"/>
      <c r="M186" s="13"/>
      <c r="N186" s="13"/>
      <c r="O186" s="13"/>
      <c r="P186" s="13"/>
      <c r="Q186" s="13"/>
      <c r="R186" s="13"/>
      <c r="S186" s="13"/>
      <c r="T186" s="13"/>
      <c r="U186" s="13"/>
      <c r="V186" s="13"/>
      <c r="W186" s="13"/>
      <c r="X186" s="13"/>
      <c r="Y186" s="13"/>
      <c r="Z186" s="13"/>
    </row>
    <row r="187" ht="33.75" customHeight="1">
      <c r="A187" s="116"/>
      <c r="B187" s="116"/>
      <c r="C187" s="129"/>
      <c r="D187" s="116"/>
      <c r="E187" s="116"/>
      <c r="F187" s="116"/>
      <c r="G187" s="116"/>
      <c r="H187" s="116"/>
      <c r="I187" s="116"/>
      <c r="J187" s="13"/>
      <c r="K187" s="13"/>
      <c r="L187" s="13"/>
      <c r="M187" s="13"/>
      <c r="N187" s="13"/>
      <c r="O187" s="13"/>
      <c r="P187" s="13"/>
      <c r="Q187" s="13"/>
      <c r="R187" s="13"/>
      <c r="S187" s="13"/>
      <c r="T187" s="13"/>
      <c r="U187" s="13"/>
      <c r="V187" s="13"/>
      <c r="W187" s="13"/>
      <c r="X187" s="13"/>
      <c r="Y187" s="13"/>
      <c r="Z187" s="13"/>
    </row>
    <row r="188" ht="33.75" customHeight="1">
      <c r="A188" s="116"/>
      <c r="B188" s="116"/>
      <c r="C188" s="129"/>
      <c r="D188" s="116"/>
      <c r="E188" s="116"/>
      <c r="F188" s="116"/>
      <c r="G188" s="116"/>
      <c r="H188" s="116"/>
      <c r="I188" s="116"/>
      <c r="J188" s="13"/>
      <c r="K188" s="13"/>
      <c r="L188" s="13"/>
      <c r="M188" s="13"/>
      <c r="N188" s="13"/>
      <c r="O188" s="13"/>
      <c r="P188" s="13"/>
      <c r="Q188" s="13"/>
      <c r="R188" s="13"/>
      <c r="S188" s="13"/>
      <c r="T188" s="13"/>
      <c r="U188" s="13"/>
      <c r="V188" s="13"/>
      <c r="W188" s="13"/>
      <c r="X188" s="13"/>
      <c r="Y188" s="13"/>
      <c r="Z188" s="13"/>
    </row>
    <row r="189" ht="33.75" customHeight="1">
      <c r="A189" s="116"/>
      <c r="B189" s="116"/>
      <c r="C189" s="129"/>
      <c r="D189" s="116"/>
      <c r="E189" s="116"/>
      <c r="F189" s="116"/>
      <c r="G189" s="116"/>
      <c r="H189" s="116"/>
      <c r="I189" s="116"/>
      <c r="J189" s="13"/>
      <c r="K189" s="13"/>
      <c r="L189" s="13"/>
      <c r="M189" s="13"/>
      <c r="N189" s="13"/>
      <c r="O189" s="13"/>
      <c r="P189" s="13"/>
      <c r="Q189" s="13"/>
      <c r="R189" s="13"/>
      <c r="S189" s="13"/>
      <c r="T189" s="13"/>
      <c r="U189" s="13"/>
      <c r="V189" s="13"/>
      <c r="W189" s="13"/>
      <c r="X189" s="13"/>
      <c r="Y189" s="13"/>
      <c r="Z189" s="13"/>
    </row>
    <row r="190" ht="33.75" customHeight="1">
      <c r="A190" s="116"/>
      <c r="B190" s="116"/>
      <c r="C190" s="129"/>
      <c r="D190" s="116"/>
      <c r="E190" s="116"/>
      <c r="F190" s="116"/>
      <c r="G190" s="116"/>
      <c r="H190" s="116"/>
      <c r="I190" s="116"/>
      <c r="J190" s="13"/>
      <c r="K190" s="13"/>
      <c r="L190" s="13"/>
      <c r="M190" s="13"/>
      <c r="N190" s="13"/>
      <c r="O190" s="13"/>
      <c r="P190" s="13"/>
      <c r="Q190" s="13"/>
      <c r="R190" s="13"/>
      <c r="S190" s="13"/>
      <c r="T190" s="13"/>
      <c r="U190" s="13"/>
      <c r="V190" s="13"/>
      <c r="W190" s="13"/>
      <c r="X190" s="13"/>
      <c r="Y190" s="13"/>
      <c r="Z190" s="13"/>
    </row>
    <row r="191" ht="33.75" customHeight="1">
      <c r="A191" s="116"/>
      <c r="B191" s="116"/>
      <c r="C191" s="129"/>
      <c r="D191" s="116"/>
      <c r="E191" s="116"/>
      <c r="F191" s="116"/>
      <c r="G191" s="116"/>
      <c r="H191" s="116"/>
      <c r="I191" s="116"/>
      <c r="J191" s="13"/>
      <c r="K191" s="13"/>
      <c r="L191" s="13"/>
      <c r="M191" s="13"/>
      <c r="N191" s="13"/>
      <c r="O191" s="13"/>
      <c r="P191" s="13"/>
      <c r="Q191" s="13"/>
      <c r="R191" s="13"/>
      <c r="S191" s="13"/>
      <c r="T191" s="13"/>
      <c r="U191" s="13"/>
      <c r="V191" s="13"/>
      <c r="W191" s="13"/>
      <c r="X191" s="13"/>
      <c r="Y191" s="13"/>
      <c r="Z191" s="13"/>
    </row>
    <row r="192" ht="33.75" customHeight="1">
      <c r="A192" s="116"/>
      <c r="B192" s="116"/>
      <c r="C192" s="129"/>
      <c r="D192" s="116"/>
      <c r="E192" s="116"/>
      <c r="F192" s="116"/>
      <c r="G192" s="116"/>
      <c r="H192" s="116"/>
      <c r="I192" s="116"/>
      <c r="J192" s="13"/>
      <c r="K192" s="13"/>
      <c r="L192" s="13"/>
      <c r="M192" s="13"/>
      <c r="N192" s="13"/>
      <c r="O192" s="13"/>
      <c r="P192" s="13"/>
      <c r="Q192" s="13"/>
      <c r="R192" s="13"/>
      <c r="S192" s="13"/>
      <c r="T192" s="13"/>
      <c r="U192" s="13"/>
      <c r="V192" s="13"/>
      <c r="W192" s="13"/>
      <c r="X192" s="13"/>
      <c r="Y192" s="13"/>
      <c r="Z192" s="13"/>
    </row>
    <row r="193" ht="33.75" customHeight="1">
      <c r="A193" s="116"/>
      <c r="B193" s="116"/>
      <c r="C193" s="129"/>
      <c r="D193" s="116"/>
      <c r="E193" s="116"/>
      <c r="F193" s="116"/>
      <c r="G193" s="116"/>
      <c r="H193" s="116"/>
      <c r="I193" s="116"/>
      <c r="J193" s="13"/>
      <c r="K193" s="13"/>
      <c r="L193" s="13"/>
      <c r="M193" s="13"/>
      <c r="N193" s="13"/>
      <c r="O193" s="13"/>
      <c r="P193" s="13"/>
      <c r="Q193" s="13"/>
      <c r="R193" s="13"/>
      <c r="S193" s="13"/>
      <c r="T193" s="13"/>
      <c r="U193" s="13"/>
      <c r="V193" s="13"/>
      <c r="W193" s="13"/>
      <c r="X193" s="13"/>
      <c r="Y193" s="13"/>
      <c r="Z193" s="13"/>
    </row>
    <row r="194" ht="33.75" customHeight="1">
      <c r="A194" s="116"/>
      <c r="B194" s="116"/>
      <c r="C194" s="129"/>
      <c r="D194" s="116"/>
      <c r="E194" s="116"/>
      <c r="F194" s="116"/>
      <c r="G194" s="116"/>
      <c r="H194" s="116"/>
      <c r="I194" s="116"/>
      <c r="J194" s="13"/>
      <c r="K194" s="13"/>
      <c r="L194" s="13"/>
      <c r="M194" s="13"/>
      <c r="N194" s="13"/>
      <c r="O194" s="13"/>
      <c r="P194" s="13"/>
      <c r="Q194" s="13"/>
      <c r="R194" s="13"/>
      <c r="S194" s="13"/>
      <c r="T194" s="13"/>
      <c r="U194" s="13"/>
      <c r="V194" s="13"/>
      <c r="W194" s="13"/>
      <c r="X194" s="13"/>
      <c r="Y194" s="13"/>
      <c r="Z194" s="13"/>
    </row>
    <row r="195" ht="33.75" customHeight="1">
      <c r="A195" s="116"/>
      <c r="B195" s="116"/>
      <c r="C195" s="129"/>
      <c r="D195" s="116"/>
      <c r="E195" s="116"/>
      <c r="F195" s="116"/>
      <c r="G195" s="116"/>
      <c r="H195" s="116"/>
      <c r="I195" s="116"/>
      <c r="J195" s="13"/>
      <c r="K195" s="13"/>
      <c r="L195" s="13"/>
      <c r="M195" s="13"/>
      <c r="N195" s="13"/>
      <c r="O195" s="13"/>
      <c r="P195" s="13"/>
      <c r="Q195" s="13"/>
      <c r="R195" s="13"/>
      <c r="S195" s="13"/>
      <c r="T195" s="13"/>
      <c r="U195" s="13"/>
      <c r="V195" s="13"/>
      <c r="W195" s="13"/>
      <c r="X195" s="13"/>
      <c r="Y195" s="13"/>
      <c r="Z195" s="13"/>
    </row>
    <row r="196" ht="33.75" customHeight="1">
      <c r="A196" s="116"/>
      <c r="B196" s="116"/>
      <c r="C196" s="129"/>
      <c r="D196" s="116"/>
      <c r="E196" s="116"/>
      <c r="F196" s="116"/>
      <c r="G196" s="116"/>
      <c r="H196" s="116"/>
      <c r="I196" s="116"/>
      <c r="J196" s="13"/>
      <c r="K196" s="13"/>
      <c r="L196" s="13"/>
      <c r="M196" s="13"/>
      <c r="N196" s="13"/>
      <c r="O196" s="13"/>
      <c r="P196" s="13"/>
      <c r="Q196" s="13"/>
      <c r="R196" s="13"/>
      <c r="S196" s="13"/>
      <c r="T196" s="13"/>
      <c r="U196" s="13"/>
      <c r="V196" s="13"/>
      <c r="W196" s="13"/>
      <c r="X196" s="13"/>
      <c r="Y196" s="13"/>
      <c r="Z196" s="13"/>
    </row>
    <row r="197" ht="33.75" customHeight="1">
      <c r="A197" s="116"/>
      <c r="B197" s="116"/>
      <c r="C197" s="129"/>
      <c r="D197" s="116"/>
      <c r="E197" s="116"/>
      <c r="F197" s="116"/>
      <c r="G197" s="116"/>
      <c r="H197" s="116"/>
      <c r="I197" s="116"/>
      <c r="J197" s="13"/>
      <c r="K197" s="13"/>
      <c r="L197" s="13"/>
      <c r="M197" s="13"/>
      <c r="N197" s="13"/>
      <c r="O197" s="13"/>
      <c r="P197" s="13"/>
      <c r="Q197" s="13"/>
      <c r="R197" s="13"/>
      <c r="S197" s="13"/>
      <c r="T197" s="13"/>
      <c r="U197" s="13"/>
      <c r="V197" s="13"/>
      <c r="W197" s="13"/>
      <c r="X197" s="13"/>
      <c r="Y197" s="13"/>
      <c r="Z197" s="13"/>
    </row>
    <row r="198" ht="33.75" customHeight="1">
      <c r="A198" s="116"/>
      <c r="B198" s="116"/>
      <c r="C198" s="129"/>
      <c r="D198" s="116"/>
      <c r="E198" s="116"/>
      <c r="F198" s="116"/>
      <c r="G198" s="116"/>
      <c r="H198" s="116"/>
      <c r="I198" s="116"/>
      <c r="J198" s="13"/>
      <c r="K198" s="13"/>
      <c r="L198" s="13"/>
      <c r="M198" s="13"/>
      <c r="N198" s="13"/>
      <c r="O198" s="13"/>
      <c r="P198" s="13"/>
      <c r="Q198" s="13"/>
      <c r="R198" s="13"/>
      <c r="S198" s="13"/>
      <c r="T198" s="13"/>
      <c r="U198" s="13"/>
      <c r="V198" s="13"/>
      <c r="W198" s="13"/>
      <c r="X198" s="13"/>
      <c r="Y198" s="13"/>
      <c r="Z198" s="13"/>
    </row>
    <row r="199" ht="33.75" customHeight="1">
      <c r="A199" s="116"/>
      <c r="B199" s="116"/>
      <c r="C199" s="129"/>
      <c r="D199" s="116"/>
      <c r="E199" s="116"/>
      <c r="F199" s="116"/>
      <c r="G199" s="116"/>
      <c r="H199" s="116"/>
      <c r="I199" s="116"/>
      <c r="J199" s="13"/>
      <c r="K199" s="13"/>
      <c r="L199" s="13"/>
      <c r="M199" s="13"/>
      <c r="N199" s="13"/>
      <c r="O199" s="13"/>
      <c r="P199" s="13"/>
      <c r="Q199" s="13"/>
      <c r="R199" s="13"/>
      <c r="S199" s="13"/>
      <c r="T199" s="13"/>
      <c r="U199" s="13"/>
      <c r="V199" s="13"/>
      <c r="W199" s="13"/>
      <c r="X199" s="13"/>
      <c r="Y199" s="13"/>
      <c r="Z199" s="13"/>
    </row>
    <row r="200" ht="33.75" customHeight="1">
      <c r="A200" s="116"/>
      <c r="B200" s="116"/>
      <c r="C200" s="129"/>
      <c r="D200" s="116"/>
      <c r="E200" s="116"/>
      <c r="F200" s="116"/>
      <c r="G200" s="116"/>
      <c r="H200" s="116"/>
      <c r="I200" s="116"/>
      <c r="J200" s="13"/>
      <c r="K200" s="13"/>
      <c r="L200" s="13"/>
      <c r="M200" s="13"/>
      <c r="N200" s="13"/>
      <c r="O200" s="13"/>
      <c r="P200" s="13"/>
      <c r="Q200" s="13"/>
      <c r="R200" s="13"/>
      <c r="S200" s="13"/>
      <c r="T200" s="13"/>
      <c r="U200" s="13"/>
      <c r="V200" s="13"/>
      <c r="W200" s="13"/>
      <c r="X200" s="13"/>
      <c r="Y200" s="13"/>
      <c r="Z200" s="13"/>
    </row>
    <row r="201" ht="33.75" customHeight="1">
      <c r="A201" s="116"/>
      <c r="B201" s="116"/>
      <c r="C201" s="129"/>
      <c r="D201" s="116"/>
      <c r="E201" s="116"/>
      <c r="F201" s="116"/>
      <c r="G201" s="116"/>
      <c r="H201" s="116"/>
      <c r="I201" s="116"/>
      <c r="J201" s="13"/>
      <c r="K201" s="13"/>
      <c r="L201" s="13"/>
      <c r="M201" s="13"/>
      <c r="N201" s="13"/>
      <c r="O201" s="13"/>
      <c r="P201" s="13"/>
      <c r="Q201" s="13"/>
      <c r="R201" s="13"/>
      <c r="S201" s="13"/>
      <c r="T201" s="13"/>
      <c r="U201" s="13"/>
      <c r="V201" s="13"/>
      <c r="W201" s="13"/>
      <c r="X201" s="13"/>
      <c r="Y201" s="13"/>
      <c r="Z201" s="13"/>
    </row>
    <row r="202" ht="33.75" customHeight="1">
      <c r="A202" s="116"/>
      <c r="B202" s="116"/>
      <c r="C202" s="129"/>
      <c r="D202" s="116"/>
      <c r="E202" s="116"/>
      <c r="F202" s="116"/>
      <c r="G202" s="116"/>
      <c r="H202" s="116"/>
      <c r="I202" s="116"/>
      <c r="J202" s="13"/>
      <c r="K202" s="13"/>
      <c r="L202" s="13"/>
      <c r="M202" s="13"/>
      <c r="N202" s="13"/>
      <c r="O202" s="13"/>
      <c r="P202" s="13"/>
      <c r="Q202" s="13"/>
      <c r="R202" s="13"/>
      <c r="S202" s="13"/>
      <c r="T202" s="13"/>
      <c r="U202" s="13"/>
      <c r="V202" s="13"/>
      <c r="W202" s="13"/>
      <c r="X202" s="13"/>
      <c r="Y202" s="13"/>
      <c r="Z202" s="13"/>
    </row>
    <row r="203" ht="33.75" customHeight="1">
      <c r="A203" s="116"/>
      <c r="B203" s="116"/>
      <c r="C203" s="129"/>
      <c r="D203" s="116"/>
      <c r="E203" s="116"/>
      <c r="F203" s="116"/>
      <c r="G203" s="116"/>
      <c r="H203" s="116"/>
      <c r="I203" s="116"/>
      <c r="J203" s="13"/>
      <c r="K203" s="13"/>
      <c r="L203" s="13"/>
      <c r="M203" s="13"/>
      <c r="N203" s="13"/>
      <c r="O203" s="13"/>
      <c r="P203" s="13"/>
      <c r="Q203" s="13"/>
      <c r="R203" s="13"/>
      <c r="S203" s="13"/>
      <c r="T203" s="13"/>
      <c r="U203" s="13"/>
      <c r="V203" s="13"/>
      <c r="W203" s="13"/>
      <c r="X203" s="13"/>
      <c r="Y203" s="13"/>
      <c r="Z203" s="13"/>
    </row>
    <row r="204" ht="33.75" customHeight="1">
      <c r="A204" s="116"/>
      <c r="B204" s="116"/>
      <c r="C204" s="129"/>
      <c r="D204" s="116"/>
      <c r="E204" s="116"/>
      <c r="F204" s="116"/>
      <c r="G204" s="116"/>
      <c r="H204" s="116"/>
      <c r="I204" s="116"/>
      <c r="J204" s="13"/>
      <c r="K204" s="13"/>
      <c r="L204" s="13"/>
      <c r="M204" s="13"/>
      <c r="N204" s="13"/>
      <c r="O204" s="13"/>
      <c r="P204" s="13"/>
      <c r="Q204" s="13"/>
      <c r="R204" s="13"/>
      <c r="S204" s="13"/>
      <c r="T204" s="13"/>
      <c r="U204" s="13"/>
      <c r="V204" s="13"/>
      <c r="W204" s="13"/>
      <c r="X204" s="13"/>
      <c r="Y204" s="13"/>
      <c r="Z204" s="13"/>
    </row>
    <row r="205" ht="33.75" customHeight="1">
      <c r="A205" s="116"/>
      <c r="B205" s="116"/>
      <c r="C205" s="129"/>
      <c r="D205" s="116"/>
      <c r="E205" s="116"/>
      <c r="F205" s="116"/>
      <c r="G205" s="116"/>
      <c r="H205" s="116"/>
      <c r="I205" s="116"/>
      <c r="J205" s="13"/>
      <c r="K205" s="13"/>
      <c r="L205" s="13"/>
      <c r="M205" s="13"/>
      <c r="N205" s="13"/>
      <c r="O205" s="13"/>
      <c r="P205" s="13"/>
      <c r="Q205" s="13"/>
      <c r="R205" s="13"/>
      <c r="S205" s="13"/>
      <c r="T205" s="13"/>
      <c r="U205" s="13"/>
      <c r="V205" s="13"/>
      <c r="W205" s="13"/>
      <c r="X205" s="13"/>
      <c r="Y205" s="13"/>
      <c r="Z205" s="13"/>
    </row>
    <row r="206" ht="15.75" customHeight="1">
      <c r="A206" s="13"/>
      <c r="B206" s="13"/>
      <c r="C206" s="9"/>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5.75" customHeight="1">
      <c r="A207" s="13"/>
      <c r="B207" s="13"/>
      <c r="C207" s="9"/>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5.75" customHeight="1">
      <c r="A208" s="13"/>
      <c r="B208" s="13"/>
      <c r="C208" s="9"/>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5.75" customHeight="1">
      <c r="A209" s="13"/>
      <c r="B209" s="13"/>
      <c r="C209" s="9"/>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5.75" customHeight="1">
      <c r="A210" s="13"/>
      <c r="B210" s="13"/>
      <c r="C210" s="9"/>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5.75" customHeight="1">
      <c r="A211" s="13"/>
      <c r="B211" s="13"/>
      <c r="C211" s="9"/>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5.75" customHeight="1">
      <c r="A212" s="13"/>
      <c r="B212" s="13"/>
      <c r="C212" s="9"/>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5.75" customHeight="1">
      <c r="A213" s="13"/>
      <c r="B213" s="13"/>
      <c r="C213" s="9"/>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5.75" customHeight="1">
      <c r="A214" s="13"/>
      <c r="B214" s="13"/>
      <c r="C214" s="9"/>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5.75" customHeight="1">
      <c r="A215" s="13"/>
      <c r="B215" s="13"/>
      <c r="C215" s="9"/>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5.75" customHeight="1">
      <c r="A216" s="13"/>
      <c r="B216" s="13"/>
      <c r="C216" s="9"/>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5.75" customHeight="1">
      <c r="A217" s="13"/>
      <c r="B217" s="13"/>
      <c r="C217" s="9"/>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5.75" customHeight="1">
      <c r="A218" s="13"/>
      <c r="B218" s="13"/>
      <c r="C218" s="9"/>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5.75" customHeight="1">
      <c r="A219" s="13"/>
      <c r="B219" s="13"/>
      <c r="C219" s="9"/>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5.75" customHeight="1">
      <c r="A220" s="13"/>
      <c r="B220" s="13"/>
      <c r="C220" s="9"/>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5.75" customHeight="1">
      <c r="A221" s="13"/>
      <c r="B221" s="13"/>
      <c r="C221" s="9"/>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5.75" customHeight="1">
      <c r="A222" s="13"/>
      <c r="B222" s="13"/>
      <c r="C222" s="9"/>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5.75" customHeight="1">
      <c r="A223" s="13"/>
      <c r="B223" s="13"/>
      <c r="C223" s="9"/>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5.75" customHeight="1">
      <c r="A224" s="13"/>
      <c r="B224" s="13"/>
      <c r="C224" s="9"/>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5.75" customHeight="1">
      <c r="A225" s="13"/>
      <c r="B225" s="13"/>
      <c r="C225" s="9"/>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5.75" customHeight="1">
      <c r="A226" s="13"/>
      <c r="B226" s="13"/>
      <c r="C226" s="9"/>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5.75" customHeight="1">
      <c r="A227" s="13"/>
      <c r="B227" s="13"/>
      <c r="C227" s="9"/>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5.75" customHeight="1">
      <c r="A228" s="13"/>
      <c r="B228" s="13"/>
      <c r="C228" s="9"/>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5.75" customHeight="1">
      <c r="A229" s="13"/>
      <c r="B229" s="13"/>
      <c r="C229" s="9"/>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5.75" customHeight="1">
      <c r="A230" s="13"/>
      <c r="B230" s="13"/>
      <c r="C230" s="9"/>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5.75" customHeight="1">
      <c r="A231" s="13"/>
      <c r="B231" s="13"/>
      <c r="C231" s="9"/>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5.75" customHeight="1">
      <c r="A232" s="13"/>
      <c r="B232" s="13"/>
      <c r="C232" s="9"/>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5.75" customHeight="1">
      <c r="A233" s="13"/>
      <c r="B233" s="13"/>
      <c r="C233" s="9"/>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5.75" customHeight="1">
      <c r="A234" s="13"/>
      <c r="B234" s="13"/>
      <c r="C234" s="9"/>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5.75" customHeight="1">
      <c r="A235" s="13"/>
      <c r="B235" s="13"/>
      <c r="C235" s="9"/>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5.75" customHeight="1">
      <c r="A236" s="13"/>
      <c r="B236" s="13"/>
      <c r="C236" s="9"/>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5.75" customHeight="1">
      <c r="A237" s="13"/>
      <c r="B237" s="13"/>
      <c r="C237" s="9"/>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5.75" customHeight="1">
      <c r="A238" s="13"/>
      <c r="B238" s="13"/>
      <c r="C238" s="9"/>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5.75" customHeight="1">
      <c r="A239" s="13"/>
      <c r="B239" s="13"/>
      <c r="C239" s="9"/>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5.75" customHeight="1">
      <c r="A240" s="13"/>
      <c r="B240" s="13"/>
      <c r="C240" s="9"/>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5.75" customHeight="1">
      <c r="A241" s="13"/>
      <c r="B241" s="13"/>
      <c r="C241" s="9"/>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5.75" customHeight="1">
      <c r="A242" s="13"/>
      <c r="B242" s="13"/>
      <c r="C242" s="9"/>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5.75" customHeight="1">
      <c r="A243" s="13"/>
      <c r="B243" s="13"/>
      <c r="C243" s="9"/>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5.75" customHeight="1">
      <c r="A244" s="13"/>
      <c r="B244" s="13"/>
      <c r="C244" s="9"/>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5.75" customHeight="1">
      <c r="A245" s="13"/>
      <c r="B245" s="13"/>
      <c r="C245" s="9"/>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5.75" customHeight="1">
      <c r="A246" s="13"/>
      <c r="B246" s="13"/>
      <c r="C246" s="9"/>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5.75" customHeight="1">
      <c r="A247" s="13"/>
      <c r="B247" s="13"/>
      <c r="C247" s="9"/>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5.75" customHeight="1">
      <c r="A248" s="13"/>
      <c r="B248" s="13"/>
      <c r="C248" s="9"/>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5.75" customHeight="1">
      <c r="A249" s="13"/>
      <c r="B249" s="13"/>
      <c r="C249" s="9"/>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5.75" customHeight="1">
      <c r="A250" s="13"/>
      <c r="B250" s="13"/>
      <c r="C250" s="9"/>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5.75" customHeight="1">
      <c r="A251" s="13"/>
      <c r="B251" s="13"/>
      <c r="C251" s="9"/>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5.75" customHeight="1">
      <c r="A252" s="13"/>
      <c r="B252" s="13"/>
      <c r="C252" s="9"/>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5.75" customHeight="1">
      <c r="A253" s="13"/>
      <c r="B253" s="13"/>
      <c r="C253" s="9"/>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5.75" customHeight="1">
      <c r="A254" s="13"/>
      <c r="B254" s="13"/>
      <c r="C254" s="9"/>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5.75" customHeight="1">
      <c r="A255" s="13"/>
      <c r="B255" s="13"/>
      <c r="C255" s="9"/>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5.75" customHeight="1">
      <c r="A256" s="13"/>
      <c r="B256" s="13"/>
      <c r="C256" s="9"/>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5.75" customHeight="1">
      <c r="A257" s="13"/>
      <c r="B257" s="13"/>
      <c r="C257" s="9"/>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5.75" customHeight="1">
      <c r="A258" s="13"/>
      <c r="B258" s="13"/>
      <c r="C258" s="9"/>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5.75" customHeight="1">
      <c r="A259" s="13"/>
      <c r="B259" s="13"/>
      <c r="C259" s="9"/>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5.75" customHeight="1">
      <c r="A260" s="13"/>
      <c r="B260" s="13"/>
      <c r="C260" s="9"/>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5.75" customHeight="1">
      <c r="A261" s="13"/>
      <c r="B261" s="13"/>
      <c r="C261" s="9"/>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5.75" customHeight="1">
      <c r="A262" s="13"/>
      <c r="B262" s="13"/>
      <c r="C262" s="9"/>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5.75" customHeight="1">
      <c r="A263" s="13"/>
      <c r="B263" s="13"/>
      <c r="C263" s="9"/>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5.75" customHeight="1">
      <c r="A264" s="13"/>
      <c r="B264" s="13"/>
      <c r="C264" s="9"/>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5.75" customHeight="1">
      <c r="A265" s="13"/>
      <c r="B265" s="13"/>
      <c r="C265" s="9"/>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5.75" customHeight="1">
      <c r="A266" s="13"/>
      <c r="B266" s="13"/>
      <c r="C266" s="9"/>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5.75" customHeight="1">
      <c r="A267" s="13"/>
      <c r="B267" s="13"/>
      <c r="C267" s="9"/>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5.75" customHeight="1">
      <c r="A268" s="13"/>
      <c r="B268" s="13"/>
      <c r="C268" s="9"/>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5.75" customHeight="1">
      <c r="A269" s="13"/>
      <c r="B269" s="13"/>
      <c r="C269" s="9"/>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5.75" customHeight="1">
      <c r="A270" s="13"/>
      <c r="B270" s="13"/>
      <c r="C270" s="9"/>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5.75" customHeight="1">
      <c r="A271" s="13"/>
      <c r="B271" s="13"/>
      <c r="C271" s="9"/>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5.75" customHeight="1">
      <c r="A272" s="13"/>
      <c r="B272" s="13"/>
      <c r="C272" s="9"/>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5.75" customHeight="1">
      <c r="A273" s="13"/>
      <c r="B273" s="13"/>
      <c r="C273" s="9"/>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5.75" customHeight="1">
      <c r="A274" s="13"/>
      <c r="B274" s="13"/>
      <c r="C274" s="9"/>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5.75" customHeight="1">
      <c r="A275" s="13"/>
      <c r="B275" s="13"/>
      <c r="C275" s="9"/>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5.75" customHeight="1">
      <c r="A276" s="13"/>
      <c r="B276" s="13"/>
      <c r="C276" s="9"/>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5.75" customHeight="1">
      <c r="A277" s="13"/>
      <c r="B277" s="13"/>
      <c r="C277" s="9"/>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5.75" customHeight="1">
      <c r="A278" s="13"/>
      <c r="B278" s="13"/>
      <c r="C278" s="9"/>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5.75" customHeight="1">
      <c r="A279" s="13"/>
      <c r="B279" s="13"/>
      <c r="C279" s="9"/>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5.75" customHeight="1">
      <c r="A280" s="13"/>
      <c r="B280" s="13"/>
      <c r="C280" s="9"/>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5.75" customHeight="1">
      <c r="A281" s="13"/>
      <c r="B281" s="13"/>
      <c r="C281" s="9"/>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5.75" customHeight="1">
      <c r="A282" s="13"/>
      <c r="B282" s="13"/>
      <c r="C282" s="9"/>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5.75" customHeight="1">
      <c r="A283" s="13"/>
      <c r="B283" s="13"/>
      <c r="C283" s="9"/>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5.75" customHeight="1">
      <c r="A284" s="13"/>
      <c r="B284" s="13"/>
      <c r="C284" s="9"/>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5.75" customHeight="1">
      <c r="A285" s="13"/>
      <c r="B285" s="13"/>
      <c r="C285" s="9"/>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5.75" customHeight="1">
      <c r="A286" s="13"/>
      <c r="B286" s="13"/>
      <c r="C286" s="9"/>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5.75" customHeight="1">
      <c r="A287" s="13"/>
      <c r="B287" s="13"/>
      <c r="C287" s="9"/>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5.75" customHeight="1">
      <c r="A288" s="13"/>
      <c r="B288" s="13"/>
      <c r="C288" s="9"/>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5.75" customHeight="1">
      <c r="A289" s="13"/>
      <c r="B289" s="13"/>
      <c r="C289" s="9"/>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5.75" customHeight="1">
      <c r="A290" s="13"/>
      <c r="B290" s="13"/>
      <c r="C290" s="9"/>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5.75" customHeight="1">
      <c r="A291" s="13"/>
      <c r="B291" s="13"/>
      <c r="C291" s="9"/>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5.75" customHeight="1">
      <c r="A292" s="13"/>
      <c r="B292" s="13"/>
      <c r="C292" s="9"/>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5.75" customHeight="1">
      <c r="A293" s="13"/>
      <c r="B293" s="13"/>
      <c r="C293" s="9"/>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5.75" customHeight="1">
      <c r="A294" s="13"/>
      <c r="B294" s="13"/>
      <c r="C294" s="9"/>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5.75" customHeight="1">
      <c r="A295" s="13"/>
      <c r="B295" s="13"/>
      <c r="C295" s="9"/>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5.75" customHeight="1">
      <c r="A296" s="13"/>
      <c r="B296" s="13"/>
      <c r="C296" s="9"/>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5.75" customHeight="1">
      <c r="A297" s="13"/>
      <c r="B297" s="13"/>
      <c r="C297" s="9"/>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5.75" customHeight="1">
      <c r="A298" s="13"/>
      <c r="B298" s="13"/>
      <c r="C298" s="9"/>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5.75" customHeight="1">
      <c r="A299" s="13"/>
      <c r="B299" s="13"/>
      <c r="C299" s="9"/>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5.75" customHeight="1">
      <c r="A300" s="13"/>
      <c r="B300" s="13"/>
      <c r="C300" s="9"/>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5.75" customHeight="1">
      <c r="A301" s="13"/>
      <c r="B301" s="13"/>
      <c r="C301" s="9"/>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5.75" customHeight="1">
      <c r="A302" s="13"/>
      <c r="B302" s="13"/>
      <c r="C302" s="9"/>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5.75" customHeight="1">
      <c r="A303" s="13"/>
      <c r="B303" s="13"/>
      <c r="C303" s="9"/>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5.75" customHeight="1">
      <c r="A304" s="13"/>
      <c r="B304" s="13"/>
      <c r="C304" s="9"/>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5.75" customHeight="1">
      <c r="A305" s="13"/>
      <c r="B305" s="13"/>
      <c r="C305" s="9"/>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5.75" customHeight="1">
      <c r="A306" s="13"/>
      <c r="B306" s="13"/>
      <c r="C306" s="9"/>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5.75" customHeight="1">
      <c r="A307" s="13"/>
      <c r="B307" s="13"/>
      <c r="C307" s="9"/>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5.75" customHeight="1">
      <c r="A308" s="13"/>
      <c r="B308" s="13"/>
      <c r="C308" s="9"/>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5.75" customHeight="1">
      <c r="A309" s="13"/>
      <c r="B309" s="13"/>
      <c r="C309" s="9"/>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5.75" customHeight="1">
      <c r="A310" s="13"/>
      <c r="B310" s="13"/>
      <c r="C310" s="9"/>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5.75" customHeight="1">
      <c r="A311" s="13"/>
      <c r="B311" s="13"/>
      <c r="C311" s="9"/>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5.75" customHeight="1">
      <c r="A312" s="13"/>
      <c r="B312" s="13"/>
      <c r="C312" s="9"/>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5.75" customHeight="1">
      <c r="A313" s="13"/>
      <c r="B313" s="13"/>
      <c r="C313" s="9"/>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5.75" customHeight="1">
      <c r="A314" s="13"/>
      <c r="B314" s="13"/>
      <c r="C314" s="9"/>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5.75" customHeight="1">
      <c r="A315" s="13"/>
      <c r="B315" s="13"/>
      <c r="C315" s="9"/>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5.75" customHeight="1">
      <c r="A316" s="13"/>
      <c r="B316" s="13"/>
      <c r="C316" s="9"/>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5.75" customHeight="1">
      <c r="A317" s="13"/>
      <c r="B317" s="13"/>
      <c r="C317" s="9"/>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5.75" customHeight="1">
      <c r="A318" s="13"/>
      <c r="B318" s="13"/>
      <c r="C318" s="9"/>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5.75" customHeight="1">
      <c r="A319" s="13"/>
      <c r="B319" s="13"/>
      <c r="C319" s="9"/>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5.75" customHeight="1">
      <c r="A320" s="13"/>
      <c r="B320" s="13"/>
      <c r="C320" s="9"/>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5.75" customHeight="1">
      <c r="A321" s="13"/>
      <c r="B321" s="13"/>
      <c r="C321" s="9"/>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5.75" customHeight="1">
      <c r="A322" s="13"/>
      <c r="B322" s="13"/>
      <c r="C322" s="9"/>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5.75" customHeight="1">
      <c r="A323" s="13"/>
      <c r="B323" s="13"/>
      <c r="C323" s="9"/>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5.75" customHeight="1">
      <c r="A324" s="13"/>
      <c r="B324" s="13"/>
      <c r="C324" s="9"/>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5.75" customHeight="1">
      <c r="A325" s="13"/>
      <c r="B325" s="13"/>
      <c r="C325" s="9"/>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5.75" customHeight="1">
      <c r="A326" s="13"/>
      <c r="B326" s="13"/>
      <c r="C326" s="9"/>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5.75" customHeight="1">
      <c r="A327" s="13"/>
      <c r="B327" s="13"/>
      <c r="C327" s="9"/>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5.75" customHeight="1">
      <c r="A328" s="13"/>
      <c r="B328" s="13"/>
      <c r="C328" s="9"/>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5.75" customHeight="1">
      <c r="A329" s="13"/>
      <c r="B329" s="13"/>
      <c r="C329" s="9"/>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5.75" customHeight="1">
      <c r="A330" s="13"/>
      <c r="B330" s="13"/>
      <c r="C330" s="9"/>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5.75" customHeight="1">
      <c r="A331" s="13"/>
      <c r="B331" s="13"/>
      <c r="C331" s="9"/>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5.75" customHeight="1">
      <c r="A332" s="13"/>
      <c r="B332" s="13"/>
      <c r="C332" s="9"/>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5.75" customHeight="1">
      <c r="A333" s="13"/>
      <c r="B333" s="13"/>
      <c r="C333" s="9"/>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5.75" customHeight="1">
      <c r="A334" s="13"/>
      <c r="B334" s="13"/>
      <c r="C334" s="9"/>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5.75" customHeight="1">
      <c r="A335" s="13"/>
      <c r="B335" s="13"/>
      <c r="C335" s="9"/>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5.75" customHeight="1">
      <c r="A336" s="13"/>
      <c r="B336" s="13"/>
      <c r="C336" s="9"/>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5.75" customHeight="1">
      <c r="A337" s="13"/>
      <c r="B337" s="13"/>
      <c r="C337" s="9"/>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5.75" customHeight="1">
      <c r="A338" s="13"/>
      <c r="B338" s="13"/>
      <c r="C338" s="9"/>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5.75" customHeight="1">
      <c r="A339" s="13"/>
      <c r="B339" s="13"/>
      <c r="C339" s="9"/>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5.75" customHeight="1">
      <c r="A340" s="13"/>
      <c r="B340" s="13"/>
      <c r="C340" s="9"/>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5.75" customHeight="1">
      <c r="A341" s="13"/>
      <c r="B341" s="13"/>
      <c r="C341" s="9"/>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sheetData>
  <customSheetViews>
    <customSheetView guid="{6493490F-60B7-4CE3-9514-A9A5F88FB871}" filter="1" showAutoFilter="1">
      <autoFilter ref="$A$1:$H$3"/>
      <extLst>
        <ext uri="GoogleSheetsCustomDataVersion1">
          <go:sheetsCustomData xmlns:go="http://customooxmlschemas.google.com/" filterViewId="942771350"/>
        </ext>
      </extLst>
    </customSheetView>
  </customSheetViews>
  <mergeCells count="78">
    <mergeCell ref="F108:G108"/>
    <mergeCell ref="F109:G109"/>
    <mergeCell ref="F110:G110"/>
    <mergeCell ref="F111:G111"/>
    <mergeCell ref="F112:G112"/>
    <mergeCell ref="F113:G113"/>
    <mergeCell ref="F114:G114"/>
    <mergeCell ref="F115:G115"/>
    <mergeCell ref="F116:G116"/>
    <mergeCell ref="F117:G117"/>
    <mergeCell ref="F118:G118"/>
    <mergeCell ref="F119:G119"/>
    <mergeCell ref="F120:G120"/>
    <mergeCell ref="F121:G121"/>
    <mergeCell ref="A123:D123"/>
    <mergeCell ref="A128:H128"/>
    <mergeCell ref="A129:G129"/>
    <mergeCell ref="F130:G130"/>
    <mergeCell ref="H130:I130"/>
    <mergeCell ref="A127:G127"/>
    <mergeCell ref="A126:H126"/>
    <mergeCell ref="F139:G139"/>
    <mergeCell ref="H139:I139"/>
    <mergeCell ref="F131:G131"/>
    <mergeCell ref="F132:G132"/>
    <mergeCell ref="F133:G133"/>
    <mergeCell ref="A135:J135"/>
    <mergeCell ref="A136:G136"/>
    <mergeCell ref="A137:J137"/>
    <mergeCell ref="A138:I138"/>
    <mergeCell ref="A1:D1"/>
    <mergeCell ref="A3:E3"/>
    <mergeCell ref="A4:H4"/>
    <mergeCell ref="A34:D34"/>
    <mergeCell ref="A38:D38"/>
    <mergeCell ref="A48:D48"/>
    <mergeCell ref="F68:G68"/>
    <mergeCell ref="H68:I68"/>
    <mergeCell ref="F69:G69"/>
    <mergeCell ref="H69:I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F85:G85"/>
    <mergeCell ref="F86:G86"/>
    <mergeCell ref="F87:G87"/>
    <mergeCell ref="F88:G88"/>
    <mergeCell ref="F89:G89"/>
    <mergeCell ref="F90:G90"/>
    <mergeCell ref="F91:G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06:G106"/>
    <mergeCell ref="F107:G107"/>
  </mergeCells>
  <hyperlinks>
    <hyperlink r:id="rId2" ref="D131"/>
    <hyperlink r:id="rId3" ref="D132"/>
    <hyperlink r:id="rId4" ref="D133"/>
    <hyperlink r:id="rId5" ref="D140"/>
    <hyperlink r:id="rId6" ref="D141"/>
  </hyperlinks>
  <printOptions gridLines="1" horizontalCentered="1"/>
  <pageMargins bottom="0.75" footer="0.0" header="0.0" left="0.7" right="0.7" top="0.75"/>
  <pageSetup fitToHeight="0" paperSize="9" cellComments="atEnd" orientation="landscape" pageOrder="overThenDown"/>
  <drawing r:id="rId7"/>
  <legacyDrawing r:id="rId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outlineLevelRow="1"/>
  <cols>
    <col customWidth="1" min="1" max="1" width="9.38"/>
    <col customWidth="1" min="2" max="2" width="23.38"/>
    <col customWidth="1" min="3" max="5" width="20.63"/>
    <col customWidth="1" min="6" max="6" width="30.13"/>
    <col customWidth="1" min="7" max="7" width="42.38"/>
    <col customWidth="1" min="8" max="8" width="100.0"/>
    <col customWidth="1" min="9" max="9" width="42.38"/>
    <col customWidth="1" min="10" max="10" width="63.0"/>
    <col customWidth="1" min="11" max="28" width="15.13"/>
  </cols>
  <sheetData>
    <row r="1" ht="60.0" customHeight="1">
      <c r="A1" s="4" t="s">
        <v>0</v>
      </c>
      <c r="B1" s="7"/>
      <c r="C1" s="7"/>
      <c r="D1" s="7"/>
      <c r="E1" s="7"/>
      <c r="F1" s="7"/>
      <c r="G1" s="7"/>
      <c r="H1" s="7"/>
      <c r="I1" s="7"/>
      <c r="J1" s="11"/>
      <c r="K1" s="14"/>
      <c r="L1" s="14"/>
      <c r="M1" s="17"/>
      <c r="N1" s="17"/>
      <c r="O1" s="17"/>
      <c r="P1" s="17"/>
      <c r="Q1" s="17"/>
      <c r="R1" s="17"/>
      <c r="S1" s="17"/>
      <c r="T1" s="17"/>
      <c r="U1" s="17"/>
      <c r="V1" s="17"/>
      <c r="W1" s="17"/>
      <c r="X1" s="17"/>
      <c r="Y1" s="17"/>
      <c r="Z1" s="17"/>
      <c r="AA1" s="17"/>
      <c r="AB1" s="17"/>
    </row>
    <row r="2">
      <c r="A2" s="9"/>
      <c r="K2" s="14"/>
      <c r="L2" s="14"/>
      <c r="M2" s="17"/>
      <c r="N2" s="17"/>
      <c r="O2" s="17"/>
      <c r="P2" s="17"/>
      <c r="Q2" s="17"/>
      <c r="R2" s="17"/>
      <c r="S2" s="17"/>
      <c r="T2" s="17"/>
      <c r="U2" s="17"/>
      <c r="V2" s="17"/>
      <c r="W2" s="17"/>
      <c r="X2" s="17"/>
      <c r="Y2" s="17"/>
      <c r="Z2" s="17"/>
      <c r="AA2" s="17"/>
      <c r="AB2" s="17"/>
    </row>
    <row r="3">
      <c r="A3" s="33" t="s">
        <v>2</v>
      </c>
      <c r="B3" s="33" t="s">
        <v>7</v>
      </c>
      <c r="C3" s="33" t="s">
        <v>8</v>
      </c>
      <c r="D3" s="33" t="s">
        <v>9</v>
      </c>
      <c r="E3" s="33" t="s">
        <v>10</v>
      </c>
      <c r="F3" s="37" t="s">
        <v>11</v>
      </c>
      <c r="G3" s="6"/>
      <c r="H3" s="6"/>
      <c r="I3" s="6"/>
      <c r="J3" s="6"/>
      <c r="K3" s="14"/>
      <c r="L3" s="14"/>
      <c r="M3" s="17"/>
      <c r="N3" s="17"/>
      <c r="O3" s="17"/>
      <c r="P3" s="17"/>
      <c r="Q3" s="17"/>
      <c r="R3" s="17"/>
      <c r="S3" s="17"/>
      <c r="T3" s="17"/>
      <c r="U3" s="17"/>
      <c r="V3" s="17"/>
      <c r="W3" s="17"/>
      <c r="X3" s="17"/>
      <c r="Y3" s="17"/>
      <c r="Z3" s="17"/>
      <c r="AA3" s="17"/>
      <c r="AB3" s="17"/>
    </row>
    <row r="4" outlineLevel="1">
      <c r="A4" s="39">
        <v>1.0</v>
      </c>
      <c r="B4" s="45" t="s">
        <v>14</v>
      </c>
      <c r="C4" s="39" t="s">
        <v>35</v>
      </c>
      <c r="D4" s="48" t="str">
        <f>HYPERLINK("http://www.oddcast.com/home/demos/tts/tts_example.php","http://www.oddcast.com/home/demos/tts/tts_example.php")</f>
        <v>http://www.oddcast.com/home/demos/tts/tts_example.php</v>
      </c>
      <c r="E4" s="39" t="s">
        <v>42</v>
      </c>
      <c r="F4" s="50" t="s">
        <v>44</v>
      </c>
      <c r="G4" s="9"/>
      <c r="H4" s="9"/>
      <c r="I4" s="9"/>
      <c r="J4" s="9"/>
      <c r="K4" s="14"/>
      <c r="L4" s="14"/>
      <c r="M4" s="17"/>
      <c r="N4" s="17"/>
      <c r="O4" s="17"/>
      <c r="P4" s="17"/>
      <c r="Q4" s="17"/>
      <c r="R4" s="17"/>
      <c r="S4" s="17"/>
      <c r="T4" s="17"/>
      <c r="U4" s="17"/>
      <c r="V4" s="17"/>
      <c r="W4" s="17"/>
      <c r="X4" s="17"/>
      <c r="Y4" s="17"/>
      <c r="Z4" s="17"/>
      <c r="AA4" s="17"/>
      <c r="AB4" s="17"/>
    </row>
    <row r="5" ht="22.5" customHeight="1" outlineLevel="1">
      <c r="A5" s="39">
        <v>2.0</v>
      </c>
      <c r="B5" s="45" t="s">
        <v>14</v>
      </c>
      <c r="C5" s="39" t="s">
        <v>52</v>
      </c>
      <c r="D5" s="48" t="str">
        <f>HYPERLINK("https://voicethread.com/","https://voicethread.com/")</f>
        <v>https://voicethread.com/</v>
      </c>
      <c r="E5" s="39" t="s">
        <v>53</v>
      </c>
      <c r="F5" s="50" t="s">
        <v>55</v>
      </c>
      <c r="G5" s="9"/>
      <c r="H5" s="9"/>
      <c r="I5" s="9"/>
      <c r="J5" s="9"/>
      <c r="K5" s="14"/>
      <c r="L5" s="14"/>
      <c r="M5" s="17"/>
      <c r="N5" s="17"/>
      <c r="O5" s="17"/>
      <c r="P5" s="17"/>
      <c r="Q5" s="17"/>
      <c r="R5" s="17"/>
      <c r="S5" s="17"/>
      <c r="T5" s="17"/>
      <c r="U5" s="17"/>
      <c r="V5" s="17"/>
      <c r="W5" s="17"/>
      <c r="X5" s="17"/>
      <c r="Y5" s="17"/>
      <c r="Z5" s="17"/>
      <c r="AA5" s="17"/>
      <c r="AB5" s="17"/>
    </row>
    <row r="6" ht="22.5" customHeight="1" outlineLevel="1">
      <c r="A6" s="39">
        <v>3.0</v>
      </c>
      <c r="B6" s="45" t="s">
        <v>58</v>
      </c>
      <c r="C6" s="39" t="s">
        <v>60</v>
      </c>
      <c r="D6" s="48" t="str">
        <f>HYPERLINK("http://storybird.com/","http://storybird.com/")</f>
        <v>http://storybird.com/</v>
      </c>
      <c r="E6" s="39" t="s">
        <v>63</v>
      </c>
      <c r="F6" s="50" t="s">
        <v>64</v>
      </c>
      <c r="G6" s="9"/>
      <c r="H6" s="9"/>
      <c r="I6" s="9"/>
      <c r="J6" s="9"/>
      <c r="K6" s="14"/>
      <c r="L6" s="14"/>
      <c r="M6" s="17"/>
      <c r="N6" s="17"/>
      <c r="O6" s="17"/>
      <c r="P6" s="17"/>
      <c r="Q6" s="17"/>
      <c r="R6" s="17"/>
      <c r="S6" s="17"/>
      <c r="T6" s="17"/>
      <c r="U6" s="17"/>
      <c r="V6" s="17"/>
      <c r="W6" s="17"/>
      <c r="X6" s="17"/>
      <c r="Y6" s="17"/>
      <c r="Z6" s="17"/>
      <c r="AA6" s="17"/>
      <c r="AB6" s="17"/>
    </row>
    <row r="7" outlineLevel="1">
      <c r="A7" s="39">
        <v>4.0</v>
      </c>
      <c r="B7" s="45" t="s">
        <v>68</v>
      </c>
      <c r="C7" s="39" t="s">
        <v>70</v>
      </c>
      <c r="D7" s="48" t="str">
        <f>HYPERLINK("http://lyricstraining.com/","http://lyricstraining.com/")</f>
        <v>http://lyricstraining.com/</v>
      </c>
      <c r="E7" s="39" t="s">
        <v>71</v>
      </c>
      <c r="F7" s="50" t="s">
        <v>73</v>
      </c>
      <c r="G7" s="9"/>
      <c r="H7" s="9"/>
      <c r="I7" s="9"/>
      <c r="J7" s="9"/>
      <c r="K7" s="14"/>
      <c r="L7" s="14"/>
      <c r="M7" s="17"/>
      <c r="N7" s="17"/>
      <c r="O7" s="17"/>
      <c r="P7" s="17"/>
      <c r="Q7" s="17"/>
      <c r="R7" s="17"/>
      <c r="S7" s="17"/>
      <c r="T7" s="17"/>
      <c r="U7" s="17"/>
      <c r="V7" s="17"/>
      <c r="W7" s="17"/>
      <c r="X7" s="17"/>
      <c r="Y7" s="17"/>
      <c r="Z7" s="17"/>
      <c r="AA7" s="17"/>
      <c r="AB7" s="17"/>
    </row>
    <row r="8" ht="33.75" customHeight="1" outlineLevel="1">
      <c r="A8" s="39">
        <v>5.0</v>
      </c>
      <c r="B8" s="45"/>
      <c r="C8" s="39"/>
      <c r="D8" s="48"/>
      <c r="E8" s="68"/>
      <c r="F8" s="50"/>
      <c r="G8" s="14"/>
      <c r="H8" s="14"/>
      <c r="I8" s="14"/>
      <c r="J8" s="14"/>
      <c r="K8" s="14"/>
      <c r="L8" s="14"/>
      <c r="M8" s="17"/>
      <c r="N8" s="17"/>
      <c r="O8" s="17"/>
      <c r="P8" s="17"/>
      <c r="Q8" s="17"/>
      <c r="R8" s="17"/>
      <c r="S8" s="17"/>
      <c r="T8" s="17"/>
      <c r="U8" s="17"/>
      <c r="V8" s="17"/>
      <c r="W8" s="17"/>
      <c r="X8" s="17"/>
      <c r="Y8" s="17"/>
      <c r="Z8" s="17"/>
      <c r="AA8" s="17"/>
      <c r="AB8" s="17"/>
    </row>
    <row r="9" ht="45.0" customHeight="1" outlineLevel="1">
      <c r="A9" s="39">
        <v>6.0</v>
      </c>
      <c r="B9" s="45" t="s">
        <v>58</v>
      </c>
      <c r="C9" s="39" t="s">
        <v>83</v>
      </c>
      <c r="D9" s="48" t="str">
        <f>HYPERLINK("http://simplebooklet.com/index-sb.php","http://simplebooklet.com/index-sb.php")</f>
        <v>http://simplebooklet.com/index-sb.php</v>
      </c>
      <c r="E9" s="39" t="s">
        <v>84</v>
      </c>
      <c r="F9" s="50" t="s">
        <v>85</v>
      </c>
      <c r="G9" s="9"/>
      <c r="H9" s="9"/>
      <c r="I9" s="9"/>
      <c r="J9" s="9"/>
      <c r="K9" s="14"/>
      <c r="L9" s="14"/>
      <c r="M9" s="17"/>
      <c r="N9" s="17"/>
      <c r="O9" s="17"/>
      <c r="P9" s="17"/>
      <c r="Q9" s="17"/>
      <c r="R9" s="17"/>
      <c r="S9" s="17"/>
      <c r="T9" s="17"/>
      <c r="U9" s="17"/>
      <c r="V9" s="17"/>
      <c r="W9" s="17"/>
      <c r="X9" s="17"/>
      <c r="Y9" s="17"/>
      <c r="Z9" s="17"/>
      <c r="AA9" s="17"/>
      <c r="AB9" s="17"/>
    </row>
    <row r="10" ht="30.0" customHeight="1" outlineLevel="1">
      <c r="A10" s="39">
        <v>7.0</v>
      </c>
      <c r="B10" s="45" t="s">
        <v>90</v>
      </c>
      <c r="C10" s="39" t="s">
        <v>91</v>
      </c>
      <c r="D10" s="48" t="str">
        <f>HYPERLINK("http://tools.e2bn.org/pictureteller/","http://tools.e2bn.org/pictureteller/")</f>
        <v>http://tools.e2bn.org/pictureteller/</v>
      </c>
      <c r="E10" s="39" t="s">
        <v>93</v>
      </c>
      <c r="F10" s="50" t="s">
        <v>94</v>
      </c>
      <c r="G10" s="9"/>
      <c r="H10" s="9"/>
      <c r="I10" s="9"/>
      <c r="J10" s="9"/>
      <c r="K10" s="14"/>
      <c r="L10" s="14"/>
      <c r="M10" s="17"/>
      <c r="N10" s="17"/>
      <c r="O10" s="17"/>
      <c r="P10" s="17"/>
      <c r="Q10" s="17"/>
      <c r="R10" s="17"/>
      <c r="S10" s="17"/>
      <c r="T10" s="17"/>
      <c r="U10" s="17"/>
      <c r="V10" s="17"/>
      <c r="W10" s="17"/>
      <c r="X10" s="17"/>
      <c r="Y10" s="17"/>
      <c r="Z10" s="17"/>
      <c r="AA10" s="17"/>
      <c r="AB10" s="17"/>
    </row>
    <row r="11" ht="22.5" customHeight="1" outlineLevel="1">
      <c r="A11" s="39">
        <v>8.0</v>
      </c>
      <c r="B11" s="45" t="s">
        <v>96</v>
      </c>
      <c r="C11" s="39" t="s">
        <v>97</v>
      </c>
      <c r="D11" s="48" t="str">
        <f>HYPERLINK("http://rubistar.4teachers.org/","http://rubistar.4teachers.org/")</f>
        <v>http://rubistar.4teachers.org/</v>
      </c>
      <c r="E11" s="68" t="s">
        <v>100</v>
      </c>
      <c r="F11" s="50" t="s">
        <v>101</v>
      </c>
      <c r="G11" s="14"/>
      <c r="H11" s="9"/>
      <c r="I11" s="14"/>
      <c r="J11" s="9"/>
      <c r="K11" s="14"/>
      <c r="L11" s="14"/>
      <c r="M11" s="17"/>
      <c r="N11" s="17"/>
      <c r="O11" s="17"/>
      <c r="P11" s="17"/>
      <c r="Q11" s="17"/>
      <c r="R11" s="17"/>
      <c r="S11" s="17"/>
      <c r="T11" s="17"/>
      <c r="U11" s="17"/>
      <c r="V11" s="17"/>
      <c r="W11" s="17"/>
      <c r="X11" s="17"/>
      <c r="Y11" s="17"/>
      <c r="Z11" s="17"/>
      <c r="AA11" s="17"/>
      <c r="AB11" s="17"/>
    </row>
    <row r="12" ht="56.25" customHeight="1" outlineLevel="1">
      <c r="A12" s="39">
        <v>9.0</v>
      </c>
      <c r="B12" s="45" t="s">
        <v>96</v>
      </c>
      <c r="C12" s="39" t="s">
        <v>103</v>
      </c>
      <c r="D12" s="48" t="str">
        <f>HYPERLINK("http://www.abcya.com/animate.htm","http://www.abcya.com/animate.htm")</f>
        <v>http://www.abcya.com/animate.htm</v>
      </c>
      <c r="E12" s="39" t="s">
        <v>106</v>
      </c>
      <c r="F12" s="50" t="s">
        <v>107</v>
      </c>
      <c r="G12" s="9"/>
      <c r="H12" s="9"/>
      <c r="I12" s="9"/>
      <c r="J12" s="9"/>
      <c r="K12" s="14"/>
      <c r="L12" s="14"/>
      <c r="M12" s="17"/>
      <c r="N12" s="17"/>
      <c r="O12" s="17"/>
      <c r="P12" s="17"/>
      <c r="Q12" s="17"/>
      <c r="R12" s="17"/>
      <c r="S12" s="17"/>
      <c r="T12" s="17"/>
      <c r="U12" s="17"/>
      <c r="V12" s="17"/>
      <c r="W12" s="17"/>
      <c r="X12" s="17"/>
      <c r="Y12" s="17"/>
      <c r="Z12" s="17"/>
      <c r="AA12" s="17"/>
      <c r="AB12" s="17"/>
    </row>
    <row r="13" ht="45.0" customHeight="1" outlineLevel="1">
      <c r="A13" s="39">
        <v>10.0</v>
      </c>
      <c r="B13" s="45" t="s">
        <v>19</v>
      </c>
      <c r="C13" s="39" t="s">
        <v>110</v>
      </c>
      <c r="D13" s="48" t="str">
        <f>HYPERLINK("http://traceeffects.state.gov/","http://traceeffects.state.gov/")</f>
        <v>http://traceeffects.state.gov/</v>
      </c>
      <c r="E13" s="39" t="s">
        <v>112</v>
      </c>
      <c r="F13" s="50" t="s">
        <v>113</v>
      </c>
      <c r="G13" s="9"/>
      <c r="H13" s="9"/>
      <c r="I13" s="9"/>
      <c r="J13" s="9"/>
      <c r="K13" s="14"/>
      <c r="L13" s="14"/>
      <c r="M13" s="17"/>
      <c r="N13" s="17"/>
      <c r="O13" s="17"/>
      <c r="P13" s="17"/>
      <c r="Q13" s="17"/>
      <c r="R13" s="17"/>
      <c r="S13" s="17"/>
      <c r="T13" s="17"/>
      <c r="U13" s="17"/>
      <c r="V13" s="17"/>
      <c r="W13" s="17"/>
      <c r="X13" s="17"/>
      <c r="Y13" s="17"/>
      <c r="Z13" s="17"/>
      <c r="AA13" s="17"/>
      <c r="AB13" s="17"/>
    </row>
    <row r="14" outlineLevel="1">
      <c r="A14" s="39">
        <v>11.0</v>
      </c>
      <c r="B14" s="45" t="s">
        <v>58</v>
      </c>
      <c r="C14" s="39" t="s">
        <v>118</v>
      </c>
      <c r="D14" s="48" t="str">
        <f>HYPERLINK("http://textplus.com/","textplus.com")</f>
        <v>textplus.com</v>
      </c>
      <c r="E14" s="39" t="s">
        <v>119</v>
      </c>
      <c r="F14" s="50" t="s">
        <v>121</v>
      </c>
      <c r="G14" s="9"/>
      <c r="H14" s="9"/>
      <c r="I14" s="9"/>
      <c r="J14" s="9"/>
      <c r="K14" s="14"/>
      <c r="L14" s="14"/>
      <c r="M14" s="17"/>
      <c r="N14" s="17"/>
      <c r="O14" s="17"/>
      <c r="P14" s="17"/>
      <c r="Q14" s="17"/>
      <c r="R14" s="17"/>
      <c r="S14" s="17"/>
      <c r="T14" s="17"/>
      <c r="U14" s="17"/>
      <c r="V14" s="17"/>
      <c r="W14" s="17"/>
      <c r="X14" s="17"/>
      <c r="Y14" s="17"/>
      <c r="Z14" s="17"/>
      <c r="AA14" s="17"/>
      <c r="AB14" s="17"/>
    </row>
    <row r="15" ht="45.0" customHeight="1" outlineLevel="1">
      <c r="A15" s="39">
        <v>12.0</v>
      </c>
      <c r="B15" s="45" t="s">
        <v>58</v>
      </c>
      <c r="C15" s="39" t="s">
        <v>124</v>
      </c>
      <c r="D15" s="48" t="str">
        <f>HYPERLINK("http://socrative.com/","socrative.com")</f>
        <v>socrative.com</v>
      </c>
      <c r="E15" s="39" t="s">
        <v>126</v>
      </c>
      <c r="F15" s="50" t="s">
        <v>127</v>
      </c>
      <c r="G15" s="9"/>
      <c r="H15" s="9"/>
      <c r="I15" s="9"/>
      <c r="J15" s="9"/>
      <c r="K15" s="14"/>
      <c r="L15" s="14"/>
      <c r="M15" s="17"/>
      <c r="N15" s="17"/>
      <c r="O15" s="17"/>
      <c r="P15" s="17"/>
      <c r="Q15" s="17"/>
      <c r="R15" s="17"/>
      <c r="S15" s="17"/>
      <c r="T15" s="17"/>
      <c r="U15" s="17"/>
      <c r="V15" s="17"/>
      <c r="W15" s="17"/>
      <c r="X15" s="17"/>
      <c r="Y15" s="17"/>
      <c r="Z15" s="17"/>
      <c r="AA15" s="17"/>
      <c r="AB15" s="17"/>
    </row>
    <row r="16" ht="45.75" customHeight="1" outlineLevel="1">
      <c r="A16" s="39">
        <v>13.0</v>
      </c>
      <c r="B16" s="45" t="s">
        <v>58</v>
      </c>
      <c r="C16" s="39" t="s">
        <v>131</v>
      </c>
      <c r="D16" s="48" t="str">
        <f>HYPERLINK("http://evernote.com/","evernote.com")</f>
        <v>evernote.com</v>
      </c>
      <c r="E16" s="39" t="s">
        <v>133</v>
      </c>
      <c r="F16" s="50" t="s">
        <v>134</v>
      </c>
      <c r="G16" s="9"/>
      <c r="H16" s="9"/>
      <c r="I16" s="9"/>
      <c r="J16" s="9"/>
      <c r="K16" s="14"/>
      <c r="L16" s="14"/>
      <c r="M16" s="17"/>
      <c r="N16" s="17"/>
      <c r="O16" s="17"/>
      <c r="P16" s="17"/>
      <c r="Q16" s="17"/>
      <c r="R16" s="17"/>
      <c r="S16" s="17"/>
      <c r="T16" s="17"/>
      <c r="U16" s="17"/>
      <c r="V16" s="17"/>
      <c r="W16" s="17"/>
      <c r="X16" s="17"/>
      <c r="Y16" s="17"/>
      <c r="Z16" s="17"/>
      <c r="AA16" s="17"/>
      <c r="AB16" s="17"/>
    </row>
    <row r="17" ht="56.25" customHeight="1" outlineLevel="1">
      <c r="A17" s="39">
        <v>14.0</v>
      </c>
      <c r="B17" s="45" t="s">
        <v>58</v>
      </c>
      <c r="C17" s="39" t="s">
        <v>139</v>
      </c>
      <c r="D17" s="48" t="str">
        <f>HYPERLINK("https://scratch.mit.edu/","https://scratch.mit.edu/")</f>
        <v>https://scratch.mit.edu/</v>
      </c>
      <c r="E17" s="39" t="s">
        <v>141</v>
      </c>
      <c r="F17" s="50" t="s">
        <v>142</v>
      </c>
      <c r="G17" s="9"/>
      <c r="H17" s="9"/>
      <c r="I17" s="9"/>
      <c r="J17" s="9"/>
      <c r="K17" s="14"/>
      <c r="L17" s="14"/>
      <c r="M17" s="17"/>
      <c r="N17" s="17"/>
      <c r="O17" s="17"/>
      <c r="P17" s="17"/>
      <c r="Q17" s="17"/>
      <c r="R17" s="17"/>
      <c r="S17" s="17"/>
      <c r="T17" s="17"/>
      <c r="U17" s="17"/>
      <c r="V17" s="17"/>
      <c r="W17" s="17"/>
      <c r="X17" s="17"/>
      <c r="Y17" s="17"/>
      <c r="Z17" s="17"/>
      <c r="AA17" s="17"/>
      <c r="AB17" s="17"/>
    </row>
    <row r="18" ht="22.5" customHeight="1" outlineLevel="1">
      <c r="A18" s="39">
        <v>15.0</v>
      </c>
      <c r="B18" s="45" t="s">
        <v>58</v>
      </c>
      <c r="C18" s="39" t="s">
        <v>145</v>
      </c>
      <c r="D18" s="48" t="str">
        <f>HYPERLINK("https://es.englishcentral.com/videos","https://es.englishcentral.com/videos")</f>
        <v>https://es.englishcentral.com/videos</v>
      </c>
      <c r="E18" s="39" t="s">
        <v>149</v>
      </c>
      <c r="F18" s="50" t="s">
        <v>150</v>
      </c>
      <c r="G18" s="9"/>
      <c r="H18" s="9"/>
      <c r="I18" s="9"/>
      <c r="J18" s="9"/>
      <c r="K18" s="14"/>
      <c r="L18" s="14"/>
      <c r="M18" s="17"/>
      <c r="N18" s="17"/>
      <c r="O18" s="17"/>
      <c r="P18" s="17"/>
      <c r="Q18" s="17"/>
      <c r="R18" s="17"/>
      <c r="S18" s="17"/>
      <c r="T18" s="17"/>
      <c r="U18" s="17"/>
      <c r="V18" s="17"/>
      <c r="W18" s="17"/>
      <c r="X18" s="17"/>
      <c r="Y18" s="17"/>
      <c r="Z18" s="17"/>
      <c r="AA18" s="17"/>
      <c r="AB18" s="17"/>
    </row>
    <row r="19" ht="33.75" customHeight="1" outlineLevel="1">
      <c r="A19" s="39">
        <v>16.0</v>
      </c>
      <c r="B19" s="45" t="s">
        <v>68</v>
      </c>
      <c r="C19" s="39" t="s">
        <v>152</v>
      </c>
      <c r="D19" s="48" t="str">
        <f>HYPERLINK("http://www.esl-lab.com/","http://www.esl-lab.com/")</f>
        <v>http://www.esl-lab.com/</v>
      </c>
      <c r="E19" s="39" t="s">
        <v>154</v>
      </c>
      <c r="F19" s="50" t="s">
        <v>155</v>
      </c>
      <c r="G19" s="9"/>
      <c r="H19" s="9"/>
      <c r="I19" s="9"/>
      <c r="J19" s="9"/>
      <c r="K19" s="14"/>
      <c r="L19" s="14"/>
      <c r="M19" s="17"/>
      <c r="N19" s="17"/>
      <c r="O19" s="17"/>
      <c r="P19" s="17"/>
      <c r="Q19" s="17"/>
      <c r="R19" s="17"/>
      <c r="S19" s="17"/>
      <c r="T19" s="17"/>
      <c r="U19" s="17"/>
      <c r="V19" s="17"/>
      <c r="W19" s="17"/>
      <c r="X19" s="17"/>
      <c r="Y19" s="17"/>
      <c r="Z19" s="17"/>
      <c r="AA19" s="17"/>
      <c r="AB19" s="17"/>
    </row>
    <row r="20" ht="45.0" customHeight="1" outlineLevel="1">
      <c r="A20" s="39">
        <v>17.0</v>
      </c>
      <c r="B20" s="45" t="s">
        <v>58</v>
      </c>
      <c r="C20" s="39" t="s">
        <v>158</v>
      </c>
      <c r="D20" s="48" t="str">
        <f>HYPERLINK("http://edu.glogster.com/?ref=com","http://edu.glogster.com/?ref=com")</f>
        <v>http://edu.glogster.com/?ref=com</v>
      </c>
      <c r="E20" s="39" t="s">
        <v>160</v>
      </c>
      <c r="F20" s="50" t="s">
        <v>162</v>
      </c>
      <c r="G20" s="9"/>
      <c r="H20" s="9"/>
      <c r="I20" s="9"/>
      <c r="J20" s="9"/>
      <c r="K20" s="14"/>
      <c r="L20" s="14"/>
      <c r="M20" s="17"/>
      <c r="N20" s="17"/>
      <c r="O20" s="17"/>
      <c r="P20" s="17"/>
      <c r="Q20" s="17"/>
      <c r="R20" s="17"/>
      <c r="S20" s="17"/>
      <c r="T20" s="17"/>
      <c r="U20" s="17"/>
      <c r="V20" s="17"/>
      <c r="W20" s="17"/>
      <c r="X20" s="17"/>
      <c r="Y20" s="17"/>
      <c r="Z20" s="17"/>
      <c r="AA20" s="17"/>
      <c r="AB20" s="17"/>
    </row>
    <row r="21" ht="15.75" customHeight="1" outlineLevel="1">
      <c r="A21" s="39">
        <v>18.0</v>
      </c>
      <c r="B21" s="45" t="s">
        <v>96</v>
      </c>
      <c r="C21" s="39" t="s">
        <v>163</v>
      </c>
      <c r="D21" s="48" t="str">
        <f>HYPERLINK("http://www.multimedia-english.com/","http://www.multimedia-english.com/")</f>
        <v>http://www.multimedia-english.com/</v>
      </c>
      <c r="E21" s="39" t="s">
        <v>166</v>
      </c>
      <c r="F21" s="50" t="s">
        <v>167</v>
      </c>
      <c r="G21" s="9"/>
      <c r="H21" s="9"/>
      <c r="I21" s="9"/>
      <c r="J21" s="9"/>
      <c r="K21" s="14"/>
      <c r="L21" s="14"/>
      <c r="M21" s="17"/>
      <c r="N21" s="17"/>
      <c r="O21" s="17"/>
      <c r="P21" s="17"/>
      <c r="Q21" s="17"/>
      <c r="R21" s="17"/>
      <c r="S21" s="17"/>
      <c r="T21" s="17"/>
      <c r="U21" s="17"/>
      <c r="V21" s="17"/>
      <c r="W21" s="17"/>
      <c r="X21" s="17"/>
      <c r="Y21" s="17"/>
      <c r="Z21" s="17"/>
      <c r="AA21" s="17"/>
      <c r="AB21" s="17"/>
    </row>
    <row r="22" ht="60.0" customHeight="1" outlineLevel="1">
      <c r="A22" s="39">
        <v>19.0</v>
      </c>
      <c r="B22" s="45" t="s">
        <v>96</v>
      </c>
      <c r="C22" s="39" t="s">
        <v>170</v>
      </c>
      <c r="D22" s="48" t="str">
        <f>HYPERLINK("http://www.agendaweb.org/","www.agendaweb.org ")</f>
        <v>www.agendaweb.org </v>
      </c>
      <c r="E22" s="39" t="s">
        <v>172</v>
      </c>
      <c r="F22" s="50" t="s">
        <v>173</v>
      </c>
      <c r="G22" s="9"/>
      <c r="H22" s="9"/>
      <c r="I22" s="9"/>
      <c r="J22" s="9"/>
      <c r="K22" s="14"/>
      <c r="L22" s="14"/>
      <c r="M22" s="17"/>
      <c r="N22" s="17"/>
      <c r="O22" s="17"/>
      <c r="P22" s="17"/>
      <c r="Q22" s="17"/>
      <c r="R22" s="17"/>
      <c r="S22" s="17"/>
      <c r="T22" s="17"/>
      <c r="U22" s="17"/>
      <c r="V22" s="17"/>
      <c r="W22" s="17"/>
      <c r="X22" s="17"/>
      <c r="Y22" s="17"/>
      <c r="Z22" s="17"/>
      <c r="AA22" s="17"/>
      <c r="AB22" s="17"/>
    </row>
    <row r="23" ht="15.75" customHeight="1" outlineLevel="1">
      <c r="A23" s="39">
        <v>20.0</v>
      </c>
      <c r="B23" s="45" t="s">
        <v>68</v>
      </c>
      <c r="C23" s="39" t="s">
        <v>178</v>
      </c>
      <c r="D23" s="48" t="str">
        <f>HYPERLINK("http://www.audio-lingua.eu/","www.audio-lingua.eu")</f>
        <v>www.audio-lingua.eu</v>
      </c>
      <c r="E23" s="39" t="s">
        <v>179</v>
      </c>
      <c r="F23" s="50" t="s">
        <v>181</v>
      </c>
      <c r="G23" s="9"/>
      <c r="H23" s="9"/>
      <c r="I23" s="9"/>
      <c r="J23" s="9"/>
      <c r="K23" s="14"/>
      <c r="L23" s="14"/>
      <c r="M23" s="17"/>
      <c r="N23" s="17"/>
      <c r="O23" s="17"/>
      <c r="P23" s="17"/>
      <c r="Q23" s="17"/>
      <c r="R23" s="17"/>
      <c r="S23" s="17"/>
      <c r="T23" s="17"/>
      <c r="U23" s="17"/>
      <c r="V23" s="17"/>
      <c r="W23" s="17"/>
      <c r="X23" s="17"/>
      <c r="Y23" s="17"/>
      <c r="Z23" s="17"/>
      <c r="AA23" s="17"/>
      <c r="AB23" s="17"/>
    </row>
    <row r="24" ht="67.5" customHeight="1" outlineLevel="1">
      <c r="A24" s="39">
        <v>21.0</v>
      </c>
      <c r="B24" s="45" t="s">
        <v>14</v>
      </c>
      <c r="C24" s="39" t="s">
        <v>185</v>
      </c>
      <c r="D24" s="48" t="str">
        <f>HYPERLINK("http://www.vocaroo.com/","www.vocaroo.com")</f>
        <v>www.vocaroo.com</v>
      </c>
      <c r="E24" s="39" t="s">
        <v>186</v>
      </c>
      <c r="F24" s="50" t="s">
        <v>188</v>
      </c>
      <c r="G24" s="9"/>
      <c r="H24" s="9"/>
      <c r="I24" s="9"/>
      <c r="J24" s="9"/>
      <c r="K24" s="14"/>
      <c r="L24" s="14"/>
      <c r="M24" s="17"/>
      <c r="N24" s="17"/>
      <c r="O24" s="17"/>
      <c r="P24" s="17"/>
      <c r="Q24" s="17"/>
      <c r="R24" s="17"/>
      <c r="S24" s="17"/>
      <c r="T24" s="17"/>
      <c r="U24" s="17"/>
      <c r="V24" s="17"/>
      <c r="W24" s="17"/>
      <c r="X24" s="17"/>
      <c r="Y24" s="17"/>
      <c r="Z24" s="17"/>
      <c r="AA24" s="17"/>
      <c r="AB24" s="17"/>
    </row>
    <row r="25" ht="67.5" customHeight="1" outlineLevel="1">
      <c r="A25" s="39">
        <v>22.0</v>
      </c>
      <c r="B25" s="45" t="s">
        <v>19</v>
      </c>
      <c r="C25" s="39" t="s">
        <v>191</v>
      </c>
      <c r="D25" s="48" t="s">
        <v>192</v>
      </c>
      <c r="E25" s="39" t="s">
        <v>194</v>
      </c>
      <c r="F25" s="50" t="s">
        <v>195</v>
      </c>
      <c r="G25" s="9"/>
      <c r="H25" s="9"/>
      <c r="I25" s="9"/>
      <c r="J25" s="9"/>
      <c r="K25" s="14"/>
      <c r="L25" s="14"/>
      <c r="M25" s="17"/>
      <c r="N25" s="17"/>
      <c r="O25" s="17"/>
      <c r="P25" s="17"/>
      <c r="Q25" s="17"/>
      <c r="R25" s="17"/>
      <c r="S25" s="17"/>
      <c r="T25" s="17"/>
      <c r="U25" s="17"/>
      <c r="V25" s="17"/>
      <c r="W25" s="17"/>
      <c r="X25" s="17"/>
      <c r="Y25" s="17"/>
      <c r="Z25" s="17"/>
      <c r="AA25" s="17"/>
      <c r="AB25" s="17"/>
    </row>
    <row r="26" ht="45.0" customHeight="1" outlineLevel="1">
      <c r="A26" s="39">
        <v>23.0</v>
      </c>
      <c r="B26" s="45" t="s">
        <v>199</v>
      </c>
      <c r="C26" s="39" t="s">
        <v>200</v>
      </c>
      <c r="D26" s="71" t="str">
        <f>HYPERLINK("https://wiggio.com/","https://wiggio.com/")</f>
        <v>https://wiggio.com/</v>
      </c>
      <c r="E26" s="39" t="s">
        <v>203</v>
      </c>
      <c r="F26" s="72" t="s">
        <v>204</v>
      </c>
      <c r="G26" s="9"/>
      <c r="H26" s="73"/>
      <c r="I26" s="9"/>
      <c r="J26" s="73"/>
      <c r="K26" s="14"/>
      <c r="L26" s="14"/>
      <c r="M26" s="17"/>
      <c r="N26" s="17"/>
      <c r="O26" s="17"/>
      <c r="P26" s="17"/>
      <c r="Q26" s="17"/>
      <c r="R26" s="17"/>
      <c r="S26" s="17"/>
      <c r="T26" s="17"/>
      <c r="U26" s="17"/>
      <c r="V26" s="17"/>
      <c r="W26" s="17"/>
      <c r="X26" s="17"/>
      <c r="Y26" s="17"/>
      <c r="Z26" s="17"/>
      <c r="AA26" s="17"/>
      <c r="AB26" s="17"/>
    </row>
    <row r="27" ht="39.75" customHeight="1" outlineLevel="1">
      <c r="A27" s="39">
        <v>24.0</v>
      </c>
      <c r="B27" s="45" t="s">
        <v>208</v>
      </c>
      <c r="C27" s="39" t="s">
        <v>209</v>
      </c>
      <c r="D27" s="71" t="str">
        <f>HYPERLINK("http://text-to-speech.imtranslator.ne/","text-to-speech.imtranslator.ne")</f>
        <v>text-to-speech.imtranslator.ne</v>
      </c>
      <c r="E27" s="39" t="s">
        <v>210</v>
      </c>
      <c r="F27" s="50" t="s">
        <v>211</v>
      </c>
      <c r="G27" s="9"/>
      <c r="H27" s="9"/>
      <c r="I27" s="9"/>
      <c r="J27" s="9"/>
      <c r="K27" s="14"/>
      <c r="L27" s="14"/>
      <c r="M27" s="17"/>
      <c r="N27" s="17"/>
      <c r="O27" s="17"/>
      <c r="P27" s="17"/>
      <c r="Q27" s="17"/>
      <c r="R27" s="17"/>
      <c r="S27" s="17"/>
      <c r="T27" s="17"/>
      <c r="U27" s="17"/>
      <c r="V27" s="17"/>
      <c r="W27" s="17"/>
      <c r="X27" s="17"/>
      <c r="Y27" s="17"/>
      <c r="Z27" s="17"/>
      <c r="AA27" s="17"/>
      <c r="AB27" s="17"/>
    </row>
    <row r="28" ht="33.75" customHeight="1" outlineLevel="1">
      <c r="A28" s="39">
        <v>25.0</v>
      </c>
      <c r="B28" s="45" t="s">
        <v>214</v>
      </c>
      <c r="C28" s="39" t="s">
        <v>215</v>
      </c>
      <c r="D28" s="48" t="str">
        <f>HYPERLINK("https://es.duolingo.com/","https://es.duolingo.com")</f>
        <v>https://es.duolingo.com</v>
      </c>
      <c r="E28" s="39" t="s">
        <v>216</v>
      </c>
      <c r="F28" s="50" t="s">
        <v>218</v>
      </c>
      <c r="G28" s="9"/>
      <c r="H28" s="9"/>
      <c r="I28" s="9"/>
      <c r="J28" s="9"/>
      <c r="K28" s="14"/>
      <c r="L28" s="14"/>
      <c r="M28" s="17"/>
      <c r="N28" s="17"/>
      <c r="O28" s="17"/>
      <c r="P28" s="17"/>
      <c r="Q28" s="17"/>
      <c r="R28" s="17"/>
      <c r="S28" s="17"/>
      <c r="T28" s="17"/>
      <c r="U28" s="17"/>
      <c r="V28" s="17"/>
      <c r="W28" s="17"/>
      <c r="X28" s="17"/>
      <c r="Y28" s="17"/>
      <c r="Z28" s="17"/>
      <c r="AA28" s="17"/>
      <c r="AB28" s="17"/>
    </row>
    <row r="29" ht="33.75" customHeight="1" outlineLevel="1">
      <c r="A29" s="39">
        <v>26.0</v>
      </c>
      <c r="B29" s="45" t="s">
        <v>219</v>
      </c>
      <c r="C29" s="39" t="s">
        <v>220</v>
      </c>
      <c r="D29" s="48" t="str">
        <f>HYPERLINK("http://www.thekaraokechannel.com/online/karaoke/","http://www.thekaraokechannel.com/online/karaoke/")</f>
        <v>http://www.thekaraokechannel.com/online/karaoke/</v>
      </c>
      <c r="E29" s="39" t="s">
        <v>221</v>
      </c>
      <c r="F29" s="50" t="s">
        <v>223</v>
      </c>
      <c r="G29" s="9"/>
      <c r="H29" s="9"/>
      <c r="I29" s="9"/>
      <c r="J29" s="9"/>
      <c r="K29" s="14"/>
      <c r="L29" s="14"/>
      <c r="M29" s="17"/>
      <c r="N29" s="17"/>
      <c r="O29" s="17"/>
      <c r="P29" s="17"/>
      <c r="Q29" s="17"/>
      <c r="R29" s="17"/>
      <c r="S29" s="17"/>
      <c r="T29" s="17"/>
      <c r="U29" s="17"/>
      <c r="V29" s="17"/>
      <c r="W29" s="17"/>
      <c r="X29" s="17"/>
      <c r="Y29" s="17"/>
      <c r="Z29" s="17"/>
      <c r="AA29" s="17"/>
      <c r="AB29" s="17"/>
    </row>
    <row r="30" ht="33.75" customHeight="1" outlineLevel="1">
      <c r="A30" s="39">
        <v>27.0</v>
      </c>
      <c r="B30" s="45" t="s">
        <v>96</v>
      </c>
      <c r="C30" s="39" t="s">
        <v>227</v>
      </c>
      <c r="D30" s="48" t="str">
        <f>HYPERLINK("http://www.mes-english.com/worksheets/","http://www.mes-english.com/worksheets/")</f>
        <v>http://www.mes-english.com/worksheets/</v>
      </c>
      <c r="E30" s="39" t="s">
        <v>229</v>
      </c>
      <c r="F30" s="50" t="s">
        <v>230</v>
      </c>
      <c r="G30" s="9"/>
      <c r="H30" s="9"/>
      <c r="I30" s="9"/>
      <c r="J30" s="9"/>
      <c r="K30" s="14"/>
      <c r="L30" s="14"/>
      <c r="M30" s="17"/>
      <c r="N30" s="17"/>
      <c r="O30" s="17"/>
      <c r="P30" s="17"/>
      <c r="Q30" s="17"/>
      <c r="R30" s="17"/>
      <c r="S30" s="17"/>
      <c r="T30" s="17"/>
      <c r="U30" s="17"/>
      <c r="V30" s="17"/>
      <c r="W30" s="17"/>
      <c r="X30" s="17"/>
      <c r="Y30" s="17"/>
      <c r="Z30" s="17"/>
      <c r="AA30" s="17"/>
      <c r="AB30" s="17"/>
    </row>
    <row r="31" ht="33.75" customHeight="1" outlineLevel="1">
      <c r="A31" s="39">
        <v>28.0</v>
      </c>
      <c r="B31" s="45"/>
      <c r="C31" s="39"/>
      <c r="D31" s="48"/>
      <c r="E31" s="39"/>
      <c r="F31" s="50"/>
      <c r="G31" s="9"/>
      <c r="H31" s="9"/>
      <c r="I31" s="9"/>
      <c r="J31" s="9"/>
      <c r="K31" s="14"/>
      <c r="L31" s="14"/>
      <c r="M31" s="17"/>
      <c r="N31" s="17"/>
      <c r="O31" s="17"/>
      <c r="P31" s="17"/>
      <c r="Q31" s="17"/>
      <c r="R31" s="17"/>
      <c r="S31" s="17"/>
      <c r="T31" s="17"/>
      <c r="U31" s="17"/>
      <c r="V31" s="17"/>
      <c r="W31" s="17"/>
      <c r="X31" s="17"/>
      <c r="Y31" s="17"/>
      <c r="Z31" s="17"/>
      <c r="AA31" s="17"/>
      <c r="AB31" s="17"/>
    </row>
    <row r="32" ht="33.75" customHeight="1" outlineLevel="1">
      <c r="A32" s="39">
        <v>29.0</v>
      </c>
      <c r="B32" s="45" t="s">
        <v>236</v>
      </c>
      <c r="C32" s="39" t="s">
        <v>238</v>
      </c>
      <c r="D32" s="48" t="s">
        <v>239</v>
      </c>
      <c r="E32" s="39" t="s">
        <v>240</v>
      </c>
      <c r="F32" s="50" t="s">
        <v>241</v>
      </c>
      <c r="G32" s="9"/>
      <c r="H32" s="9"/>
      <c r="I32" s="9"/>
      <c r="J32" s="9"/>
      <c r="K32" s="14"/>
      <c r="L32" s="14"/>
      <c r="M32" s="17"/>
      <c r="N32" s="17"/>
      <c r="O32" s="17"/>
      <c r="P32" s="17"/>
      <c r="Q32" s="17"/>
      <c r="R32" s="17"/>
      <c r="S32" s="17"/>
      <c r="T32" s="17"/>
      <c r="U32" s="17"/>
      <c r="V32" s="17"/>
      <c r="W32" s="17"/>
      <c r="X32" s="17"/>
      <c r="Y32" s="17"/>
      <c r="Z32" s="17"/>
      <c r="AA32" s="17"/>
      <c r="AB32" s="17"/>
    </row>
    <row r="33" ht="33.75" customHeight="1" outlineLevel="1">
      <c r="A33" s="39">
        <v>30.0</v>
      </c>
      <c r="B33" s="45" t="s">
        <v>236</v>
      </c>
      <c r="C33" s="39" t="s">
        <v>243</v>
      </c>
      <c r="D33" s="39" t="s">
        <v>244</v>
      </c>
      <c r="E33" s="39" t="s">
        <v>245</v>
      </c>
      <c r="F33" s="50" t="s">
        <v>246</v>
      </c>
      <c r="G33" s="9"/>
      <c r="H33" s="9"/>
      <c r="I33" s="9"/>
      <c r="J33" s="9"/>
      <c r="K33" s="14"/>
      <c r="L33" s="14"/>
      <c r="M33" s="17"/>
      <c r="N33" s="17"/>
      <c r="O33" s="17"/>
      <c r="P33" s="17"/>
      <c r="Q33" s="17"/>
      <c r="R33" s="17"/>
      <c r="S33" s="17"/>
      <c r="T33" s="17"/>
      <c r="U33" s="17"/>
      <c r="V33" s="17"/>
      <c r="W33" s="17"/>
      <c r="X33" s="17"/>
      <c r="Y33" s="17"/>
      <c r="Z33" s="17"/>
      <c r="AA33" s="17"/>
      <c r="AB33" s="17"/>
    </row>
    <row r="34" ht="33.75" customHeight="1" outlineLevel="1">
      <c r="A34" s="39">
        <v>31.0</v>
      </c>
      <c r="B34" s="45" t="s">
        <v>32</v>
      </c>
      <c r="C34" s="39" t="s">
        <v>249</v>
      </c>
      <c r="D34" s="48" t="str">
        <f>HYPERLINK("http://www.explaineverything.com/","www.explaineverything.com")</f>
        <v>www.explaineverything.com</v>
      </c>
      <c r="E34" s="39" t="s">
        <v>251</v>
      </c>
      <c r="F34" s="50" t="s">
        <v>252</v>
      </c>
      <c r="G34" s="9"/>
      <c r="H34" s="14"/>
      <c r="I34" s="9"/>
      <c r="J34" s="14"/>
      <c r="K34" s="14"/>
      <c r="L34" s="14"/>
      <c r="M34" s="17"/>
      <c r="N34" s="17"/>
      <c r="O34" s="17"/>
      <c r="P34" s="17"/>
      <c r="Q34" s="17"/>
      <c r="R34" s="17"/>
      <c r="S34" s="17"/>
      <c r="T34" s="17"/>
      <c r="U34" s="17"/>
      <c r="V34" s="17"/>
      <c r="W34" s="17"/>
      <c r="X34" s="17"/>
      <c r="Y34" s="17"/>
      <c r="Z34" s="17"/>
      <c r="AA34" s="17"/>
      <c r="AB34" s="17"/>
    </row>
    <row r="35" ht="33.75" customHeight="1" outlineLevel="1">
      <c r="A35" s="39">
        <v>32.0</v>
      </c>
      <c r="B35" s="45" t="s">
        <v>26</v>
      </c>
      <c r="C35" s="39" t="s">
        <v>257</v>
      </c>
      <c r="D35" s="48" t="str">
        <f>HYPERLINK("http://www.mansioningles.com/Vocabulario.htm","http://www.mansioningles.com/Vocabulario.htm")</f>
        <v>http://www.mansioningles.com/Vocabulario.htm</v>
      </c>
      <c r="E35" s="39" t="s">
        <v>259</v>
      </c>
      <c r="F35" s="50" t="s">
        <v>260</v>
      </c>
      <c r="G35" s="9"/>
      <c r="H35" s="9"/>
      <c r="I35" s="9"/>
      <c r="J35" s="9"/>
      <c r="K35" s="14"/>
      <c r="L35" s="14"/>
      <c r="M35" s="17"/>
      <c r="N35" s="17"/>
      <c r="O35" s="17"/>
      <c r="P35" s="17"/>
      <c r="Q35" s="17"/>
      <c r="R35" s="17"/>
      <c r="S35" s="17"/>
      <c r="T35" s="17"/>
      <c r="U35" s="17"/>
      <c r="V35" s="17"/>
      <c r="W35" s="17"/>
      <c r="X35" s="17"/>
      <c r="Y35" s="17"/>
      <c r="Z35" s="17"/>
      <c r="AA35" s="17"/>
      <c r="AB35" s="17"/>
    </row>
    <row r="36" ht="33.75" customHeight="1" outlineLevel="1">
      <c r="A36" s="39">
        <v>33.0</v>
      </c>
      <c r="B36" s="45" t="s">
        <v>96</v>
      </c>
      <c r="C36" s="39" t="s">
        <v>263</v>
      </c>
      <c r="D36" s="48" t="str">
        <f>HYPERLINK("http://learnenglish.britishcouncil.org/en/word-games/pic-your-wits","http://learnenglish.britishcouncil.org/en/word-games/pic-your-wits")</f>
        <v>http://learnenglish.britishcouncil.org/en/word-games/pic-your-wits</v>
      </c>
      <c r="E36" s="39" t="s">
        <v>264</v>
      </c>
      <c r="F36" s="50" t="s">
        <v>266</v>
      </c>
      <c r="G36" s="9"/>
      <c r="H36" s="9"/>
      <c r="I36" s="9"/>
      <c r="J36" s="9"/>
      <c r="K36" s="14"/>
      <c r="L36" s="14"/>
      <c r="M36" s="17"/>
      <c r="N36" s="17"/>
      <c r="O36" s="17"/>
      <c r="P36" s="17"/>
      <c r="Q36" s="17"/>
      <c r="R36" s="17"/>
      <c r="S36" s="17"/>
      <c r="T36" s="17"/>
      <c r="U36" s="17"/>
      <c r="V36" s="17"/>
      <c r="W36" s="17"/>
      <c r="X36" s="17"/>
      <c r="Y36" s="17"/>
      <c r="Z36" s="17"/>
      <c r="AA36" s="17"/>
      <c r="AB36" s="17"/>
    </row>
    <row r="37" ht="33.75" customHeight="1" outlineLevel="1">
      <c r="A37" s="39">
        <v>34.0</v>
      </c>
      <c r="B37" s="45" t="s">
        <v>270</v>
      </c>
      <c r="C37" s="39" t="s">
        <v>271</v>
      </c>
      <c r="D37" s="48" t="str">
        <f>HYPERLINK("https://cerego.com/","https://cerego.com")</f>
        <v>https://cerego.com</v>
      </c>
      <c r="E37" s="39" t="s">
        <v>273</v>
      </c>
      <c r="F37" s="50" t="s">
        <v>274</v>
      </c>
      <c r="G37" s="9"/>
      <c r="H37" s="9"/>
      <c r="I37" s="9"/>
      <c r="J37" s="9"/>
      <c r="K37" s="14"/>
      <c r="L37" s="14"/>
      <c r="M37" s="17"/>
      <c r="N37" s="17"/>
      <c r="O37" s="17"/>
      <c r="P37" s="17"/>
      <c r="Q37" s="17"/>
      <c r="R37" s="17"/>
      <c r="S37" s="17"/>
      <c r="T37" s="17"/>
      <c r="U37" s="17"/>
      <c r="V37" s="17"/>
      <c r="W37" s="17"/>
      <c r="X37" s="17"/>
      <c r="Y37" s="17"/>
      <c r="Z37" s="17"/>
      <c r="AA37" s="17"/>
      <c r="AB37" s="17"/>
    </row>
    <row r="38" ht="33.75" customHeight="1" outlineLevel="1">
      <c r="A38" s="39">
        <v>35.0</v>
      </c>
      <c r="B38" s="45" t="s">
        <v>14</v>
      </c>
      <c r="C38" s="39" t="s">
        <v>277</v>
      </c>
      <c r="D38" s="48" t="str">
        <f>HYPERLINK("http://blabberize.com/","http://blabberize.com/")</f>
        <v>http://blabberize.com/</v>
      </c>
      <c r="E38" s="39" t="s">
        <v>278</v>
      </c>
      <c r="F38" s="50" t="s">
        <v>280</v>
      </c>
      <c r="G38" s="9"/>
      <c r="H38" s="9"/>
      <c r="I38" s="9"/>
      <c r="J38" s="9"/>
      <c r="K38" s="14"/>
      <c r="L38" s="14"/>
      <c r="M38" s="17"/>
      <c r="N38" s="17"/>
      <c r="O38" s="17"/>
      <c r="P38" s="17"/>
      <c r="Q38" s="17"/>
      <c r="R38" s="17"/>
      <c r="S38" s="17"/>
      <c r="T38" s="17"/>
      <c r="U38" s="17"/>
      <c r="V38" s="17"/>
      <c r="W38" s="17"/>
      <c r="X38" s="17"/>
      <c r="Y38" s="17"/>
      <c r="Z38" s="17"/>
      <c r="AA38" s="17"/>
      <c r="AB38" s="17"/>
    </row>
    <row r="39" ht="33.75" customHeight="1" outlineLevel="1">
      <c r="A39" s="39">
        <v>36.0</v>
      </c>
      <c r="B39" s="45" t="s">
        <v>58</v>
      </c>
      <c r="C39" s="39" t="s">
        <v>284</v>
      </c>
      <c r="D39" s="48" t="str">
        <f>HYPERLINK("http://www.comicmaster.org.uk/","http://www.comicmaster.org.uk/")</f>
        <v>http://www.comicmaster.org.uk/</v>
      </c>
      <c r="E39" s="39" t="s">
        <v>286</v>
      </c>
      <c r="F39" s="50" t="s">
        <v>288</v>
      </c>
      <c r="G39" s="9"/>
      <c r="H39" s="9"/>
      <c r="I39" s="9"/>
      <c r="J39" s="9"/>
      <c r="K39" s="14"/>
      <c r="L39" s="14"/>
      <c r="M39" s="17"/>
      <c r="N39" s="17"/>
      <c r="O39" s="17"/>
      <c r="P39" s="17"/>
      <c r="Q39" s="17"/>
      <c r="R39" s="17"/>
      <c r="S39" s="17"/>
      <c r="T39" s="17"/>
      <c r="U39" s="17"/>
      <c r="V39" s="17"/>
      <c r="W39" s="17"/>
      <c r="X39" s="17"/>
      <c r="Y39" s="17"/>
      <c r="Z39" s="17"/>
      <c r="AA39" s="17"/>
      <c r="AB39" s="17"/>
    </row>
    <row r="40" ht="33.75" customHeight="1" outlineLevel="1">
      <c r="A40" s="39">
        <v>37.0</v>
      </c>
      <c r="B40" s="45" t="s">
        <v>14</v>
      </c>
      <c r="C40" s="39" t="s">
        <v>290</v>
      </c>
      <c r="D40" s="48" t="str">
        <f>HYPERLINK("http://www.tandemapp.me/","http://www.tandemapp.me/")</f>
        <v>http://www.tandemapp.me/</v>
      </c>
      <c r="E40" s="39" t="s">
        <v>292</v>
      </c>
      <c r="F40" s="50" t="s">
        <v>293</v>
      </c>
      <c r="G40" s="9"/>
      <c r="H40" s="9"/>
      <c r="I40" s="9"/>
      <c r="J40" s="9"/>
      <c r="K40" s="14"/>
      <c r="L40" s="14"/>
      <c r="M40" s="17"/>
      <c r="N40" s="17"/>
      <c r="O40" s="17"/>
      <c r="P40" s="17"/>
      <c r="Q40" s="17"/>
      <c r="R40" s="17"/>
      <c r="S40" s="17"/>
      <c r="T40" s="17"/>
      <c r="U40" s="17"/>
      <c r="V40" s="17"/>
      <c r="W40" s="17"/>
      <c r="X40" s="17"/>
      <c r="Y40" s="17"/>
      <c r="Z40" s="17"/>
      <c r="AA40" s="17"/>
      <c r="AB40" s="17"/>
    </row>
    <row r="41" ht="33.75" customHeight="1" outlineLevel="1">
      <c r="A41" s="39">
        <v>38.0</v>
      </c>
      <c r="B41" s="45" t="s">
        <v>296</v>
      </c>
      <c r="C41" s="83" t="s">
        <v>297</v>
      </c>
      <c r="D41" s="68" t="s">
        <v>298</v>
      </c>
      <c r="E41" s="83" t="s">
        <v>299</v>
      </c>
      <c r="F41" s="50" t="s">
        <v>300</v>
      </c>
      <c r="G41" s="85"/>
      <c r="H41" s="9"/>
      <c r="I41" s="85"/>
      <c r="J41" s="9"/>
      <c r="K41" s="14"/>
      <c r="L41" s="14"/>
      <c r="M41" s="17"/>
      <c r="N41" s="17"/>
      <c r="O41" s="17"/>
      <c r="P41" s="17"/>
      <c r="Q41" s="17"/>
      <c r="R41" s="17"/>
      <c r="S41" s="17"/>
      <c r="T41" s="17"/>
      <c r="U41" s="17"/>
      <c r="V41" s="17"/>
      <c r="W41" s="17"/>
      <c r="X41" s="17"/>
      <c r="Y41" s="17"/>
      <c r="Z41" s="17"/>
      <c r="AA41" s="17"/>
      <c r="AB41" s="17"/>
    </row>
    <row r="42" ht="33.75" customHeight="1" outlineLevel="1">
      <c r="A42" s="39">
        <v>39.0</v>
      </c>
      <c r="B42" s="45" t="s">
        <v>58</v>
      </c>
      <c r="C42" s="39" t="s">
        <v>302</v>
      </c>
      <c r="D42" s="48" t="str">
        <f>HYPERLINK("http://www.grammarly.com/handbook/","http://www.grammarly.com/handbook/ ")</f>
        <v>http://www.grammarly.com/handbook/ </v>
      </c>
      <c r="E42" s="39" t="s">
        <v>303</v>
      </c>
      <c r="F42" s="50" t="s">
        <v>304</v>
      </c>
      <c r="G42" s="9"/>
      <c r="H42" s="9"/>
      <c r="I42" s="9"/>
      <c r="J42" s="9"/>
      <c r="K42" s="14"/>
      <c r="L42" s="14"/>
      <c r="M42" s="17"/>
      <c r="N42" s="17"/>
      <c r="O42" s="17"/>
      <c r="P42" s="17"/>
      <c r="Q42" s="17"/>
      <c r="R42" s="17"/>
      <c r="S42" s="17"/>
      <c r="T42" s="17"/>
      <c r="U42" s="17"/>
      <c r="V42" s="17"/>
      <c r="W42" s="17"/>
      <c r="X42" s="17"/>
      <c r="Y42" s="17"/>
      <c r="Z42" s="17"/>
      <c r="AA42" s="17"/>
      <c r="AB42" s="17"/>
    </row>
    <row r="43" ht="33.75" customHeight="1" outlineLevel="1">
      <c r="A43" s="39">
        <v>40.0</v>
      </c>
      <c r="B43" s="45" t="s">
        <v>68</v>
      </c>
      <c r="C43" s="39" t="s">
        <v>307</v>
      </c>
      <c r="D43" s="89" t="str">
        <f>HYPERLINK("http://learningenglish.voanews.com/","http://learningenglish.voanews.com/")</f>
        <v>http://learningenglish.voanews.com/</v>
      </c>
      <c r="E43" s="68" t="s">
        <v>308</v>
      </c>
      <c r="F43" s="50" t="s">
        <v>309</v>
      </c>
      <c r="G43" s="14"/>
      <c r="H43" s="9"/>
      <c r="I43" s="14"/>
      <c r="J43" s="9"/>
      <c r="K43" s="14"/>
      <c r="L43" s="14"/>
      <c r="M43" s="17"/>
      <c r="N43" s="17"/>
      <c r="O43" s="17"/>
      <c r="P43" s="17"/>
      <c r="Q43" s="17"/>
      <c r="R43" s="17"/>
      <c r="S43" s="17"/>
      <c r="T43" s="17"/>
      <c r="U43" s="17"/>
      <c r="V43" s="17"/>
      <c r="W43" s="17"/>
      <c r="X43" s="17"/>
      <c r="Y43" s="17"/>
      <c r="Z43" s="17"/>
      <c r="AA43" s="17"/>
      <c r="AB43" s="17"/>
    </row>
    <row r="44" ht="33.75" customHeight="1" outlineLevel="1">
      <c r="A44" s="39">
        <v>41.0</v>
      </c>
      <c r="B44" s="45" t="s">
        <v>58</v>
      </c>
      <c r="C44" s="39" t="s">
        <v>312</v>
      </c>
      <c r="D44" s="93" t="str">
        <f>HYPERLINK("http://www.hemingwayapp.com/","http://www.hemingwayapp.com/")</f>
        <v>http://www.hemingwayapp.com/</v>
      </c>
      <c r="E44" s="39" t="s">
        <v>313</v>
      </c>
      <c r="F44" s="50" t="s">
        <v>314</v>
      </c>
      <c r="G44" s="9"/>
      <c r="H44" s="9"/>
      <c r="I44" s="9"/>
      <c r="J44" s="9"/>
      <c r="K44" s="14"/>
      <c r="L44" s="14"/>
      <c r="M44" s="17"/>
      <c r="N44" s="17"/>
      <c r="O44" s="17"/>
      <c r="P44" s="17"/>
      <c r="Q44" s="17"/>
      <c r="R44" s="17"/>
      <c r="S44" s="17"/>
      <c r="T44" s="17"/>
      <c r="U44" s="17"/>
      <c r="V44" s="17"/>
      <c r="W44" s="17"/>
      <c r="X44" s="17"/>
      <c r="Y44" s="17"/>
      <c r="Z44" s="17"/>
      <c r="AA44" s="17"/>
      <c r="AB44" s="17"/>
    </row>
    <row r="45" ht="33.75" customHeight="1" outlineLevel="1">
      <c r="A45" s="39">
        <v>42.0</v>
      </c>
      <c r="B45" s="45" t="s">
        <v>58</v>
      </c>
      <c r="C45" s="39" t="s">
        <v>317</v>
      </c>
      <c r="D45" s="48" t="str">
        <f>HYPERLINK("http://writingexercises.co.uk/index.php","http://writingexercises.co.uk/index.php")</f>
        <v>http://writingexercises.co.uk/index.php</v>
      </c>
      <c r="E45" s="68" t="s">
        <v>319</v>
      </c>
      <c r="F45" s="50" t="s">
        <v>320</v>
      </c>
      <c r="G45" s="14"/>
      <c r="H45" s="9"/>
      <c r="I45" s="14"/>
      <c r="J45" s="9"/>
      <c r="K45" s="14"/>
      <c r="L45" s="14"/>
      <c r="M45" s="17"/>
      <c r="N45" s="17"/>
      <c r="O45" s="17"/>
      <c r="P45" s="17"/>
      <c r="Q45" s="17"/>
      <c r="R45" s="17"/>
      <c r="S45" s="17"/>
      <c r="T45" s="17"/>
      <c r="U45" s="17"/>
      <c r="V45" s="17"/>
      <c r="W45" s="17"/>
      <c r="X45" s="17"/>
      <c r="Y45" s="17"/>
      <c r="Z45" s="17"/>
      <c r="AA45" s="17"/>
      <c r="AB45" s="17"/>
    </row>
    <row r="46" ht="33.75" customHeight="1" outlineLevel="1">
      <c r="A46" s="39">
        <v>43.0</v>
      </c>
      <c r="B46" s="45" t="s">
        <v>26</v>
      </c>
      <c r="C46" s="39" t="s">
        <v>324</v>
      </c>
      <c r="D46" s="48" t="str">
        <f>HYPERLINK("http://www.vocabulary.co.il/","http://www.vocabulary.co.il/")</f>
        <v>http://www.vocabulary.co.il/</v>
      </c>
      <c r="E46" s="68" t="s">
        <v>325</v>
      </c>
      <c r="F46" s="50" t="s">
        <v>326</v>
      </c>
      <c r="G46" s="14"/>
      <c r="H46" s="14"/>
      <c r="I46" s="14"/>
      <c r="J46" s="14"/>
      <c r="K46" s="14"/>
      <c r="L46" s="14"/>
      <c r="M46" s="17"/>
      <c r="N46" s="17"/>
      <c r="O46" s="17"/>
      <c r="P46" s="17"/>
      <c r="Q46" s="17"/>
      <c r="R46" s="17"/>
      <c r="S46" s="17"/>
      <c r="T46" s="17"/>
      <c r="U46" s="17"/>
      <c r="V46" s="17"/>
      <c r="W46" s="17"/>
      <c r="X46" s="17"/>
      <c r="Y46" s="17"/>
      <c r="Z46" s="17"/>
      <c r="AA46" s="17"/>
      <c r="AB46" s="17"/>
    </row>
    <row r="47" ht="33.75" customHeight="1" outlineLevel="1">
      <c r="A47" s="39">
        <v>44.0</v>
      </c>
      <c r="B47" s="45" t="s">
        <v>328</v>
      </c>
      <c r="C47" s="39" t="s">
        <v>330</v>
      </c>
      <c r="D47" s="48" t="str">
        <f>HYPERLINK("http://www.englishclub.com/learn-english.htm","http://www.englishclub.com/learn-english.htm")</f>
        <v>http://www.englishclub.com/learn-english.htm</v>
      </c>
      <c r="E47" s="68" t="s">
        <v>332</v>
      </c>
      <c r="F47" s="50" t="s">
        <v>334</v>
      </c>
      <c r="G47" s="14"/>
      <c r="H47" s="14"/>
      <c r="I47" s="14"/>
      <c r="J47" s="14"/>
      <c r="K47" s="14"/>
      <c r="L47" s="14"/>
      <c r="M47" s="17"/>
      <c r="N47" s="17"/>
      <c r="O47" s="17"/>
      <c r="P47" s="17"/>
      <c r="Q47" s="17"/>
      <c r="R47" s="17"/>
      <c r="S47" s="17"/>
      <c r="T47" s="17"/>
      <c r="U47" s="17"/>
      <c r="V47" s="17"/>
      <c r="W47" s="17"/>
      <c r="X47" s="17"/>
      <c r="Y47" s="17"/>
      <c r="Z47" s="17"/>
      <c r="AA47" s="17"/>
      <c r="AB47" s="17"/>
    </row>
    <row r="48" ht="33.75" customHeight="1" outlineLevel="1">
      <c r="A48" s="39">
        <v>45.0</v>
      </c>
      <c r="B48" s="45" t="s">
        <v>68</v>
      </c>
      <c r="C48" s="39" t="s">
        <v>335</v>
      </c>
      <c r="D48" s="48" t="str">
        <f>HYPERLINK("http://www.elllo.org/","http://www.elllo.org/")</f>
        <v>http://www.elllo.org/</v>
      </c>
      <c r="E48" s="68" t="s">
        <v>338</v>
      </c>
      <c r="F48" s="50" t="s">
        <v>339</v>
      </c>
      <c r="G48" s="14"/>
      <c r="H48" s="14"/>
      <c r="I48" s="14"/>
      <c r="J48" s="14"/>
      <c r="K48" s="14"/>
      <c r="L48" s="14"/>
      <c r="M48" s="17"/>
      <c r="N48" s="17"/>
      <c r="O48" s="17"/>
      <c r="P48" s="17"/>
      <c r="Q48" s="17"/>
      <c r="R48" s="17"/>
      <c r="S48" s="17"/>
      <c r="T48" s="17"/>
      <c r="U48" s="17"/>
      <c r="V48" s="17"/>
      <c r="W48" s="17"/>
      <c r="X48" s="17"/>
      <c r="Y48" s="17"/>
      <c r="Z48" s="17"/>
      <c r="AA48" s="17"/>
      <c r="AB48" s="17"/>
    </row>
    <row r="49" ht="33.75" customHeight="1" outlineLevel="1">
      <c r="A49" s="39">
        <v>46.0</v>
      </c>
      <c r="B49" s="45" t="s">
        <v>19</v>
      </c>
      <c r="C49" s="39" t="s">
        <v>341</v>
      </c>
      <c r="D49" s="48" t="str">
        <f>HYPERLINK("http://learnenglishteens.britishcouncil.org/skills","http://learnenglishteens.britishcouncil.org/skills")</f>
        <v>http://learnenglishteens.britishcouncil.org/skills</v>
      </c>
      <c r="E49" s="39" t="s">
        <v>344</v>
      </c>
      <c r="F49" s="50"/>
      <c r="G49" s="9"/>
      <c r="H49" s="9"/>
      <c r="I49" s="9"/>
      <c r="J49" s="9"/>
      <c r="K49" s="14"/>
      <c r="L49" s="14"/>
      <c r="M49" s="17"/>
      <c r="N49" s="17"/>
      <c r="O49" s="17"/>
      <c r="P49" s="17"/>
      <c r="Q49" s="17"/>
      <c r="R49" s="17"/>
      <c r="S49" s="17"/>
      <c r="T49" s="17"/>
      <c r="U49" s="17"/>
      <c r="V49" s="17"/>
      <c r="W49" s="17"/>
      <c r="X49" s="17"/>
      <c r="Y49" s="17"/>
      <c r="Z49" s="17"/>
      <c r="AA49" s="17"/>
      <c r="AB49" s="17"/>
    </row>
    <row r="50" ht="33.75" customHeight="1" outlineLevel="1">
      <c r="A50" s="39">
        <v>47.0</v>
      </c>
      <c r="B50" s="45" t="s">
        <v>58</v>
      </c>
      <c r="C50" s="39" t="s">
        <v>347</v>
      </c>
      <c r="D50" s="48" t="str">
        <f>HYPERLINK("http://www.language-exchanges.org/","http://www.language-exchanges.org/")</f>
        <v>http://www.language-exchanges.org/</v>
      </c>
      <c r="E50" s="39" t="s">
        <v>349</v>
      </c>
      <c r="F50" s="50"/>
      <c r="G50" s="9"/>
      <c r="H50" s="9"/>
      <c r="I50" s="9"/>
      <c r="J50" s="9"/>
      <c r="K50" s="14"/>
      <c r="L50" s="14"/>
      <c r="M50" s="17"/>
      <c r="N50" s="17"/>
      <c r="O50" s="17"/>
      <c r="P50" s="17"/>
      <c r="Q50" s="17"/>
      <c r="R50" s="17"/>
      <c r="S50" s="17"/>
      <c r="T50" s="17"/>
      <c r="U50" s="17"/>
      <c r="V50" s="17"/>
      <c r="W50" s="17"/>
      <c r="X50" s="17"/>
      <c r="Y50" s="17"/>
      <c r="Z50" s="17"/>
      <c r="AA50" s="17"/>
      <c r="AB50" s="17"/>
    </row>
    <row r="51" ht="33.75" customHeight="1" outlineLevel="1">
      <c r="A51" s="39">
        <v>48.0</v>
      </c>
      <c r="B51" s="45" t="s">
        <v>32</v>
      </c>
      <c r="C51" s="39" t="s">
        <v>352</v>
      </c>
      <c r="D51" s="48" t="str">
        <f>HYPERLINK("https://www.text2mindmap.com/","https://www.text2mindmap.com/")</f>
        <v>https://www.text2mindmap.com/</v>
      </c>
      <c r="E51" s="39" t="s">
        <v>355</v>
      </c>
      <c r="F51" s="50" t="s">
        <v>356</v>
      </c>
      <c r="G51" s="9"/>
      <c r="H51" s="9"/>
      <c r="I51" s="9"/>
      <c r="J51" s="9"/>
      <c r="K51" s="14"/>
      <c r="L51" s="14"/>
      <c r="M51" s="17"/>
      <c r="N51" s="17"/>
      <c r="O51" s="17"/>
      <c r="P51" s="17"/>
      <c r="Q51" s="17"/>
      <c r="R51" s="17"/>
      <c r="S51" s="17"/>
      <c r="T51" s="17"/>
      <c r="U51" s="17"/>
      <c r="V51" s="17"/>
      <c r="W51" s="17"/>
      <c r="X51" s="17"/>
      <c r="Y51" s="17"/>
      <c r="Z51" s="17"/>
      <c r="AA51" s="17"/>
      <c r="AB51" s="17"/>
    </row>
    <row r="52" ht="33.75" customHeight="1" outlineLevel="1">
      <c r="A52" s="39">
        <v>49.0</v>
      </c>
      <c r="B52" s="45" t="s">
        <v>14</v>
      </c>
      <c r="C52" s="39" t="s">
        <v>358</v>
      </c>
      <c r="D52" s="48" t="str">
        <f>HYPERLINK("https://www.babbel.com/","https://www.babbel.com/")</f>
        <v>https://www.babbel.com/</v>
      </c>
      <c r="E52" s="39" t="s">
        <v>359</v>
      </c>
      <c r="F52" s="50"/>
      <c r="G52" s="9"/>
      <c r="H52" s="9"/>
      <c r="I52" s="9"/>
      <c r="J52" s="9"/>
      <c r="K52" s="14"/>
      <c r="L52" s="14"/>
      <c r="M52" s="17"/>
      <c r="N52" s="17"/>
      <c r="O52" s="17"/>
      <c r="P52" s="17"/>
      <c r="Q52" s="17"/>
      <c r="R52" s="17"/>
      <c r="S52" s="17"/>
      <c r="T52" s="17"/>
      <c r="U52" s="17"/>
      <c r="V52" s="17"/>
      <c r="W52" s="17"/>
      <c r="X52" s="17"/>
      <c r="Y52" s="17"/>
      <c r="Z52" s="17"/>
      <c r="AA52" s="17"/>
      <c r="AB52" s="17"/>
    </row>
    <row r="53" ht="33.75" customHeight="1" outlineLevel="1">
      <c r="A53" s="39">
        <v>50.0</v>
      </c>
      <c r="B53" s="45" t="s">
        <v>32</v>
      </c>
      <c r="C53" s="39" t="s">
        <v>362</v>
      </c>
      <c r="D53" s="48" t="str">
        <f>HYPERLINK("http://www.makebeliefscomix.com/","http://www.makebeliefscomix.com/")</f>
        <v>http://www.makebeliefscomix.com/</v>
      </c>
      <c r="E53" s="39" t="s">
        <v>363</v>
      </c>
      <c r="F53" s="50"/>
      <c r="G53" s="9"/>
      <c r="H53" s="9"/>
      <c r="I53" s="9"/>
      <c r="J53" s="9"/>
      <c r="K53" s="14"/>
      <c r="L53" s="14"/>
      <c r="M53" s="17"/>
      <c r="N53" s="17"/>
      <c r="O53" s="17"/>
      <c r="P53" s="17"/>
      <c r="Q53" s="17"/>
      <c r="R53" s="17"/>
      <c r="S53" s="17"/>
      <c r="T53" s="17"/>
      <c r="U53" s="17"/>
      <c r="V53" s="17"/>
      <c r="W53" s="17"/>
      <c r="X53" s="17"/>
      <c r="Y53" s="17"/>
      <c r="Z53" s="17"/>
      <c r="AA53" s="17"/>
      <c r="AB53" s="17"/>
    </row>
    <row r="54" ht="33.75" customHeight="1" outlineLevel="1">
      <c r="A54" s="39">
        <v>51.0</v>
      </c>
      <c r="B54" s="45" t="s">
        <v>41</v>
      </c>
      <c r="C54" s="39" t="s">
        <v>366</v>
      </c>
      <c r="D54" s="48" t="str">
        <f>HYPERLINK("http://a4esl.org/q/h/","http://a4esl.org/q/h/")</f>
        <v>http://a4esl.org/q/h/</v>
      </c>
      <c r="E54" s="39" t="s">
        <v>367</v>
      </c>
      <c r="F54" s="50" t="s">
        <v>368</v>
      </c>
      <c r="G54" s="9"/>
      <c r="H54" s="9"/>
      <c r="I54" s="9"/>
      <c r="J54" s="9"/>
      <c r="K54" s="14"/>
      <c r="L54" s="14"/>
      <c r="M54" s="17"/>
      <c r="N54" s="17"/>
      <c r="O54" s="17"/>
      <c r="P54" s="17"/>
      <c r="Q54" s="17"/>
      <c r="R54" s="17"/>
      <c r="S54" s="17"/>
      <c r="T54" s="17"/>
      <c r="U54" s="17"/>
      <c r="V54" s="17"/>
      <c r="W54" s="17"/>
      <c r="X54" s="17"/>
      <c r="Y54" s="17"/>
      <c r="Z54" s="17"/>
      <c r="AA54" s="17"/>
      <c r="AB54" s="17"/>
    </row>
    <row r="55" ht="33.75" customHeight="1" outlineLevel="1">
      <c r="A55" s="39">
        <v>52.0</v>
      </c>
      <c r="B55" s="45" t="s">
        <v>19</v>
      </c>
      <c r="C55" s="39" t="s">
        <v>370</v>
      </c>
      <c r="D55" s="48" t="str">
        <f>HYPERLINK("http://better-english.com/","http://better-english.com/")</f>
        <v>http://better-english.com/</v>
      </c>
      <c r="E55" s="39" t="s">
        <v>372</v>
      </c>
      <c r="F55" s="50" t="s">
        <v>373</v>
      </c>
      <c r="G55" s="9"/>
      <c r="H55" s="9"/>
      <c r="I55" s="9"/>
      <c r="J55" s="9"/>
      <c r="K55" s="14"/>
      <c r="L55" s="14"/>
      <c r="M55" s="17"/>
      <c r="N55" s="17"/>
      <c r="O55" s="17"/>
      <c r="P55" s="17"/>
      <c r="Q55" s="17"/>
      <c r="R55" s="17"/>
      <c r="S55" s="17"/>
      <c r="T55" s="17"/>
      <c r="U55" s="17"/>
      <c r="V55" s="17"/>
      <c r="W55" s="17"/>
      <c r="X55" s="17"/>
      <c r="Y55" s="17"/>
      <c r="Z55" s="17"/>
      <c r="AA55" s="17"/>
      <c r="AB55" s="17"/>
    </row>
    <row r="56" ht="33.75" customHeight="1" outlineLevel="1">
      <c r="A56" s="39">
        <v>53.0</v>
      </c>
      <c r="B56" s="45" t="s">
        <v>375</v>
      </c>
      <c r="C56" s="39" t="s">
        <v>376</v>
      </c>
      <c r="D56" s="48" t="str">
        <f>HYPERLINK("http://www.tesoltips.org/practice-activities.html","http://www.tesoltips.org/practice-activities.html")</f>
        <v>http://www.tesoltips.org/practice-activities.html</v>
      </c>
      <c r="E56" s="39" t="s">
        <v>377</v>
      </c>
      <c r="F56" s="50" t="s">
        <v>379</v>
      </c>
      <c r="G56" s="9"/>
      <c r="H56" s="9"/>
      <c r="I56" s="9"/>
      <c r="J56" s="9"/>
      <c r="K56" s="14"/>
      <c r="L56" s="14"/>
      <c r="M56" s="17"/>
      <c r="N56" s="17"/>
      <c r="O56" s="17"/>
      <c r="P56" s="17"/>
      <c r="Q56" s="17"/>
      <c r="R56" s="17"/>
      <c r="S56" s="17"/>
      <c r="T56" s="17"/>
      <c r="U56" s="17"/>
      <c r="V56" s="17"/>
      <c r="W56" s="17"/>
      <c r="X56" s="17"/>
      <c r="Y56" s="17"/>
      <c r="Z56" s="17"/>
      <c r="AA56" s="17"/>
      <c r="AB56" s="17"/>
    </row>
    <row r="57" ht="33.75" customHeight="1" outlineLevel="1">
      <c r="A57" s="39">
        <v>54.0</v>
      </c>
      <c r="B57" s="45" t="s">
        <v>32</v>
      </c>
      <c r="C57" s="39" t="s">
        <v>380</v>
      </c>
      <c r="D57" s="48" t="str">
        <f>HYPERLINK("http://www.teachingtime.co.uk/","http://www.teachingtime.co.uk/")</f>
        <v>http://www.teachingtime.co.uk/</v>
      </c>
      <c r="E57" s="39" t="s">
        <v>382</v>
      </c>
      <c r="F57" s="50" t="s">
        <v>383</v>
      </c>
      <c r="G57" s="9"/>
      <c r="H57" s="9"/>
      <c r="I57" s="9"/>
      <c r="J57" s="9"/>
      <c r="K57" s="14"/>
      <c r="L57" s="14"/>
      <c r="M57" s="17"/>
      <c r="N57" s="17"/>
      <c r="O57" s="17"/>
      <c r="P57" s="17"/>
      <c r="Q57" s="17"/>
      <c r="R57" s="17"/>
      <c r="S57" s="17"/>
      <c r="T57" s="17"/>
      <c r="U57" s="17"/>
      <c r="V57" s="17"/>
      <c r="W57" s="17"/>
      <c r="X57" s="17"/>
      <c r="Y57" s="17"/>
      <c r="Z57" s="17"/>
      <c r="AA57" s="17"/>
      <c r="AB57" s="17"/>
    </row>
    <row r="58" ht="33.75" customHeight="1" outlineLevel="1">
      <c r="A58" s="39">
        <v>55.0</v>
      </c>
      <c r="B58" s="45" t="s">
        <v>41</v>
      </c>
      <c r="C58" s="39" t="s">
        <v>385</v>
      </c>
      <c r="D58" s="48" t="str">
        <f>HYPERLINK("http://edhelper.com/language/sentences.htm","http://edhelper.com/language/sentences.htm")</f>
        <v>http://edhelper.com/language/sentences.htm</v>
      </c>
      <c r="E58" s="39" t="s">
        <v>386</v>
      </c>
      <c r="F58" s="50" t="s">
        <v>387</v>
      </c>
      <c r="G58" s="9"/>
      <c r="H58" s="9"/>
      <c r="I58" s="9"/>
      <c r="J58" s="9"/>
      <c r="K58" s="14"/>
      <c r="L58" s="14"/>
      <c r="M58" s="17"/>
      <c r="N58" s="17"/>
      <c r="O58" s="17"/>
      <c r="P58" s="17"/>
      <c r="Q58" s="17"/>
      <c r="R58" s="17"/>
      <c r="S58" s="17"/>
      <c r="T58" s="17"/>
      <c r="U58" s="17"/>
      <c r="V58" s="17"/>
      <c r="W58" s="17"/>
      <c r="X58" s="17"/>
      <c r="Y58" s="17"/>
      <c r="Z58" s="17"/>
      <c r="AA58" s="17"/>
      <c r="AB58" s="17"/>
    </row>
    <row r="59" ht="33.75" customHeight="1" outlineLevel="1">
      <c r="A59" s="39">
        <v>56.0</v>
      </c>
      <c r="B59" s="45" t="s">
        <v>32</v>
      </c>
      <c r="C59" s="39" t="s">
        <v>389</v>
      </c>
      <c r="D59" s="48" t="str">
        <f>HYPERLINK("http://www.mes-english.com/","http://www.mes-english.com/")</f>
        <v>http://www.mes-english.com/</v>
      </c>
      <c r="E59" s="39" t="s">
        <v>391</v>
      </c>
      <c r="F59" s="50" t="s">
        <v>392</v>
      </c>
      <c r="G59" s="9"/>
      <c r="H59" s="9"/>
      <c r="I59" s="9"/>
      <c r="J59" s="9"/>
      <c r="K59" s="14"/>
      <c r="L59" s="14"/>
      <c r="M59" s="17"/>
      <c r="N59" s="17"/>
      <c r="O59" s="17"/>
      <c r="P59" s="17"/>
      <c r="Q59" s="17"/>
      <c r="R59" s="17"/>
      <c r="S59" s="17"/>
      <c r="T59" s="17"/>
      <c r="U59" s="17"/>
      <c r="V59" s="17"/>
      <c r="W59" s="17"/>
      <c r="X59" s="17"/>
      <c r="Y59" s="17"/>
      <c r="Z59" s="17"/>
      <c r="AA59" s="17"/>
      <c r="AB59" s="17"/>
    </row>
    <row r="60" ht="33.75" customHeight="1" outlineLevel="1">
      <c r="A60" s="39">
        <v>57.0</v>
      </c>
      <c r="B60" s="39" t="s">
        <v>41</v>
      </c>
      <c r="C60" s="39" t="s">
        <v>393</v>
      </c>
      <c r="D60" s="48" t="str">
        <f>HYPERLINK("https://www.ego4u.com/en/cram-up/grammar/simple-past#exercises","https://www.ego4u.com/en/cram-up/grammar/simple-past#exercises")</f>
        <v>https://www.ego4u.com/en/cram-up/grammar/simple-past#exercises</v>
      </c>
      <c r="E60" s="39" t="s">
        <v>394</v>
      </c>
      <c r="F60" s="50" t="s">
        <v>395</v>
      </c>
      <c r="G60" s="9"/>
      <c r="H60" s="9"/>
      <c r="I60" s="9"/>
      <c r="J60" s="9"/>
      <c r="K60" s="14"/>
      <c r="L60" s="14"/>
      <c r="M60" s="17"/>
      <c r="N60" s="17"/>
      <c r="O60" s="17"/>
      <c r="P60" s="17"/>
      <c r="Q60" s="17"/>
      <c r="R60" s="17"/>
      <c r="S60" s="17"/>
      <c r="T60" s="17"/>
      <c r="U60" s="17"/>
      <c r="V60" s="17"/>
      <c r="W60" s="17"/>
      <c r="X60" s="17"/>
      <c r="Y60" s="17"/>
      <c r="Z60" s="17"/>
      <c r="AA60" s="17"/>
      <c r="AB60" s="17"/>
    </row>
    <row r="61" ht="33.75" customHeight="1" outlineLevel="1">
      <c r="A61" s="39">
        <v>58.0</v>
      </c>
      <c r="B61" s="39" t="s">
        <v>19</v>
      </c>
      <c r="C61" s="39" t="s">
        <v>396</v>
      </c>
      <c r="D61" s="48" t="str">
        <f>HYPERLINK("http://www.rong-chang.com/","http://www.rong-chang.com/")</f>
        <v>http://www.rong-chang.com/</v>
      </c>
      <c r="E61" s="39" t="s">
        <v>398</v>
      </c>
      <c r="F61" s="50" t="s">
        <v>399</v>
      </c>
      <c r="G61" s="9"/>
      <c r="H61" s="9"/>
      <c r="I61" s="9"/>
      <c r="J61" s="9"/>
      <c r="K61" s="14"/>
      <c r="L61" s="14"/>
      <c r="M61" s="17"/>
      <c r="N61" s="17"/>
      <c r="O61" s="17"/>
      <c r="P61" s="17"/>
      <c r="Q61" s="17"/>
      <c r="R61" s="17"/>
      <c r="S61" s="17"/>
      <c r="T61" s="17"/>
      <c r="U61" s="17"/>
      <c r="V61" s="17"/>
      <c r="W61" s="17"/>
      <c r="X61" s="17"/>
      <c r="Y61" s="17"/>
      <c r="Z61" s="17"/>
      <c r="AA61" s="17"/>
      <c r="AB61" s="17"/>
    </row>
    <row r="62" ht="33.75" customHeight="1" outlineLevel="1">
      <c r="A62" s="39">
        <v>59.0</v>
      </c>
      <c r="B62" s="39" t="s">
        <v>19</v>
      </c>
      <c r="C62" s="39" t="s">
        <v>401</v>
      </c>
      <c r="D62" s="48" t="str">
        <f>HYPERLINK("http://www.eslfast.com/","http://www.eslfast.com/")</f>
        <v>http://www.eslfast.com/</v>
      </c>
      <c r="E62" s="39" t="s">
        <v>402</v>
      </c>
      <c r="F62" s="50" t="s">
        <v>403</v>
      </c>
      <c r="G62" s="9"/>
      <c r="H62" s="9"/>
      <c r="I62" s="9"/>
      <c r="J62" s="9"/>
      <c r="K62" s="14"/>
      <c r="L62" s="14"/>
      <c r="M62" s="17"/>
      <c r="N62" s="17"/>
      <c r="O62" s="17"/>
      <c r="P62" s="17"/>
      <c r="Q62" s="17"/>
      <c r="R62" s="17"/>
      <c r="S62" s="17"/>
      <c r="T62" s="17"/>
      <c r="U62" s="17"/>
      <c r="V62" s="17"/>
      <c r="W62" s="17"/>
      <c r="X62" s="17"/>
      <c r="Y62" s="17"/>
      <c r="Z62" s="17"/>
      <c r="AA62" s="17"/>
      <c r="AB62" s="17"/>
    </row>
    <row r="63" ht="33.75" customHeight="1" outlineLevel="1">
      <c r="A63" s="39">
        <v>60.0</v>
      </c>
      <c r="B63" s="39" t="s">
        <v>32</v>
      </c>
      <c r="C63" s="39" t="s">
        <v>404</v>
      </c>
      <c r="D63" s="48" t="str">
        <f>HYPERLINK("http://www.english-online.at/","http://www.english-online.at/")</f>
        <v>http://www.english-online.at/</v>
      </c>
      <c r="E63" s="39" t="s">
        <v>405</v>
      </c>
      <c r="F63" s="50" t="s">
        <v>406</v>
      </c>
      <c r="G63" s="9"/>
      <c r="H63" s="9"/>
      <c r="I63" s="9"/>
      <c r="J63" s="9"/>
      <c r="K63" s="14"/>
      <c r="L63" s="14"/>
      <c r="M63" s="17"/>
      <c r="N63" s="17"/>
      <c r="O63" s="17"/>
      <c r="P63" s="17"/>
      <c r="Q63" s="17"/>
      <c r="R63" s="17"/>
      <c r="S63" s="17"/>
      <c r="T63" s="17"/>
      <c r="U63" s="17"/>
      <c r="V63" s="17"/>
      <c r="W63" s="17"/>
      <c r="X63" s="17"/>
      <c r="Y63" s="17"/>
      <c r="Z63" s="17"/>
      <c r="AA63" s="17"/>
      <c r="AB63" s="17"/>
    </row>
    <row r="64" ht="33.75" customHeight="1" outlineLevel="1">
      <c r="A64" s="39">
        <v>61.0</v>
      </c>
      <c r="B64" s="39" t="s">
        <v>19</v>
      </c>
      <c r="C64" s="39" t="s">
        <v>412</v>
      </c>
      <c r="D64" s="48" t="str">
        <f>HYPERLINK("http://www.photransedit.com/online/text2phonetics.aspx","http://www.photransedit.com/online/text2phonetics.aspx")</f>
        <v>http://www.photransedit.com/online/text2phonetics.aspx</v>
      </c>
      <c r="E64" s="39" t="s">
        <v>413</v>
      </c>
      <c r="F64" s="50" t="s">
        <v>414</v>
      </c>
      <c r="G64" s="9"/>
      <c r="H64" s="9"/>
      <c r="I64" s="9"/>
      <c r="J64" s="9"/>
      <c r="K64" s="14"/>
      <c r="L64" s="14"/>
      <c r="M64" s="17"/>
      <c r="N64" s="17"/>
      <c r="O64" s="17"/>
      <c r="P64" s="17"/>
      <c r="Q64" s="17"/>
      <c r="R64" s="17"/>
      <c r="S64" s="17"/>
      <c r="T64" s="17"/>
      <c r="U64" s="17"/>
      <c r="V64" s="17"/>
      <c r="W64" s="17"/>
      <c r="X64" s="17"/>
      <c r="Y64" s="17"/>
      <c r="Z64" s="17"/>
      <c r="AA64" s="17"/>
      <c r="AB64" s="17"/>
    </row>
    <row r="65" ht="33.75" customHeight="1" outlineLevel="1">
      <c r="A65" s="39">
        <v>62.0</v>
      </c>
      <c r="B65" s="39" t="s">
        <v>41</v>
      </c>
      <c r="C65" s="39" t="s">
        <v>419</v>
      </c>
      <c r="D65" s="48" t="str">
        <f>HYPERLINK("https://www.ego4u.com/en/cram-up/grammar","https://www.ego4u.com/en/cram-up/grammar")</f>
        <v>https://www.ego4u.com/en/cram-up/grammar</v>
      </c>
      <c r="E65" s="39" t="s">
        <v>420</v>
      </c>
      <c r="F65" s="50" t="s">
        <v>421</v>
      </c>
      <c r="G65" s="9"/>
      <c r="H65" s="9"/>
      <c r="I65" s="9"/>
      <c r="J65" s="9"/>
      <c r="K65" s="14"/>
      <c r="L65" s="14"/>
      <c r="M65" s="17"/>
      <c r="N65" s="17"/>
      <c r="O65" s="17"/>
      <c r="P65" s="17"/>
      <c r="Q65" s="17"/>
      <c r="R65" s="17"/>
      <c r="S65" s="17"/>
      <c r="T65" s="17"/>
      <c r="U65" s="17"/>
      <c r="V65" s="17"/>
      <c r="W65" s="17"/>
      <c r="X65" s="17"/>
      <c r="Y65" s="17"/>
      <c r="Z65" s="17"/>
      <c r="AA65" s="17"/>
      <c r="AB65" s="17"/>
    </row>
    <row r="66" ht="33.75" customHeight="1" outlineLevel="1">
      <c r="A66" s="39">
        <v>63.0</v>
      </c>
      <c r="B66" s="39" t="s">
        <v>426</v>
      </c>
      <c r="C66" s="39" t="s">
        <v>427</v>
      </c>
      <c r="D66" s="48" t="str">
        <f>HYPERLINK("http://www.woodwardenglish.com/","http://www.woodwardenglish.com/")</f>
        <v>http://www.woodwardenglish.com/</v>
      </c>
      <c r="E66" s="39" t="s">
        <v>428</v>
      </c>
      <c r="F66" s="50" t="s">
        <v>429</v>
      </c>
      <c r="G66" s="9"/>
      <c r="H66" s="9"/>
      <c r="I66" s="9"/>
      <c r="J66" s="9"/>
      <c r="K66" s="14"/>
      <c r="L66" s="14"/>
      <c r="M66" s="17"/>
      <c r="N66" s="17"/>
      <c r="O66" s="17"/>
      <c r="P66" s="17"/>
      <c r="Q66" s="17"/>
      <c r="R66" s="17"/>
      <c r="S66" s="17"/>
      <c r="T66" s="17"/>
      <c r="U66" s="17"/>
      <c r="V66" s="17"/>
      <c r="W66" s="17"/>
      <c r="X66" s="17"/>
      <c r="Y66" s="17"/>
      <c r="Z66" s="17"/>
      <c r="AA66" s="17"/>
      <c r="AB66" s="17"/>
    </row>
    <row r="67" ht="33.75" customHeight="1" outlineLevel="1">
      <c r="A67" s="39">
        <v>64.0</v>
      </c>
      <c r="B67" s="39" t="s">
        <v>32</v>
      </c>
      <c r="C67" s="39" t="s">
        <v>434</v>
      </c>
      <c r="D67" s="48" t="str">
        <f>HYPERLINK("https://www.speakaboos.com/","https://www.speakaboos.com/")</f>
        <v>https://www.speakaboos.com/</v>
      </c>
      <c r="E67" s="39" t="s">
        <v>435</v>
      </c>
      <c r="F67" s="50" t="s">
        <v>436</v>
      </c>
      <c r="G67" s="9"/>
      <c r="H67" s="9"/>
      <c r="I67" s="9"/>
      <c r="J67" s="9"/>
      <c r="K67" s="14"/>
      <c r="L67" s="14"/>
      <c r="M67" s="17"/>
      <c r="N67" s="17"/>
      <c r="O67" s="17"/>
      <c r="P67" s="17"/>
      <c r="Q67" s="17"/>
      <c r="R67" s="17"/>
      <c r="S67" s="17"/>
      <c r="T67" s="17"/>
      <c r="U67" s="17"/>
      <c r="V67" s="17"/>
      <c r="W67" s="17"/>
      <c r="X67" s="17"/>
      <c r="Y67" s="17"/>
      <c r="Z67" s="17"/>
      <c r="AA67" s="17"/>
      <c r="AB67" s="17"/>
    </row>
    <row r="68" ht="33.75" customHeight="1" outlineLevel="1">
      <c r="A68" s="39">
        <v>65.0</v>
      </c>
      <c r="B68" s="39" t="s">
        <v>68</v>
      </c>
      <c r="C68" s="39" t="s">
        <v>440</v>
      </c>
      <c r="D68" s="48" t="str">
        <f>HYPERLINK("http://www.englishteststore.net/index.php?option=com_content&amp;view=article&amp;id=11388&amp;Itemid=389","http://www.englishteststore.net/index.php?option=com_content&amp;view=article&amp;id=11388&amp;Itemid=389")</f>
        <v>http://www.englishteststore.net/index.php?option=com_content&amp;view=article&amp;id=11388&amp;Itemid=389</v>
      </c>
      <c r="E68" s="39" t="s">
        <v>441</v>
      </c>
      <c r="F68" s="50" t="s">
        <v>442</v>
      </c>
      <c r="G68" s="9"/>
      <c r="H68" s="14"/>
      <c r="I68" s="9"/>
      <c r="J68" s="14"/>
      <c r="K68" s="14"/>
      <c r="L68" s="14"/>
      <c r="M68" s="17"/>
      <c r="N68" s="17"/>
      <c r="O68" s="17"/>
      <c r="P68" s="17"/>
      <c r="Q68" s="17"/>
      <c r="R68" s="17"/>
      <c r="S68" s="17"/>
      <c r="T68" s="17"/>
      <c r="U68" s="17"/>
      <c r="V68" s="17"/>
      <c r="W68" s="17"/>
      <c r="X68" s="17"/>
      <c r="Y68" s="17"/>
      <c r="Z68" s="17"/>
      <c r="AA68" s="17"/>
      <c r="AB68" s="17"/>
    </row>
    <row r="69" ht="33.75" customHeight="1" outlineLevel="1">
      <c r="A69" s="39">
        <v>66.0</v>
      </c>
      <c r="B69" s="39" t="s">
        <v>68</v>
      </c>
      <c r="C69" s="39" t="s">
        <v>447</v>
      </c>
      <c r="D69" s="48" t="str">
        <f>HYPERLINK("http://www.infoplease.com/homework/listeningskills1.html","http://www.infoplease.com/homework/listeningskills1.html")</f>
        <v>http://www.infoplease.com/homework/listeningskills1.html</v>
      </c>
      <c r="E69" s="68" t="s">
        <v>448</v>
      </c>
      <c r="F69" s="50" t="s">
        <v>449</v>
      </c>
      <c r="G69" s="14"/>
      <c r="H69" s="9"/>
      <c r="I69" s="14"/>
      <c r="J69" s="9"/>
      <c r="K69" s="14"/>
      <c r="L69" s="14"/>
      <c r="M69" s="17"/>
      <c r="N69" s="17"/>
      <c r="O69" s="17"/>
      <c r="P69" s="17"/>
      <c r="Q69" s="17"/>
      <c r="R69" s="17"/>
      <c r="S69" s="17"/>
      <c r="T69" s="17"/>
      <c r="U69" s="17"/>
      <c r="V69" s="17"/>
      <c r="W69" s="17"/>
      <c r="X69" s="17"/>
      <c r="Y69" s="17"/>
      <c r="Z69" s="17"/>
      <c r="AA69" s="17"/>
      <c r="AB69" s="17"/>
    </row>
    <row r="70" ht="33.75" customHeight="1" outlineLevel="1">
      <c r="A70" s="39">
        <v>67.0</v>
      </c>
      <c r="B70" s="39" t="s">
        <v>19</v>
      </c>
      <c r="C70" s="39" t="s">
        <v>454</v>
      </c>
      <c r="D70" s="48" t="str">
        <f>HYPERLINK("http://iteslj.org/c/jokes.html","http://iteslj.org/c/jokes.html")</f>
        <v>http://iteslj.org/c/jokes.html</v>
      </c>
      <c r="E70" s="39" t="s">
        <v>455</v>
      </c>
      <c r="F70" s="50" t="s">
        <v>456</v>
      </c>
      <c r="G70" s="9"/>
      <c r="H70" s="9"/>
      <c r="I70" s="9"/>
      <c r="J70" s="9"/>
      <c r="K70" s="14"/>
      <c r="L70" s="14"/>
      <c r="M70" s="17"/>
      <c r="N70" s="17"/>
      <c r="O70" s="17"/>
      <c r="P70" s="17"/>
      <c r="Q70" s="17"/>
      <c r="R70" s="17"/>
      <c r="S70" s="17"/>
      <c r="T70" s="17"/>
      <c r="U70" s="17"/>
      <c r="V70" s="17"/>
      <c r="W70" s="17"/>
      <c r="X70" s="17"/>
      <c r="Y70" s="17"/>
      <c r="Z70" s="17"/>
      <c r="AA70" s="17"/>
      <c r="AB70" s="17"/>
    </row>
    <row r="71" ht="33.75" customHeight="1" outlineLevel="1">
      <c r="A71" s="39">
        <v>68.0</v>
      </c>
      <c r="B71" s="39" t="s">
        <v>68</v>
      </c>
      <c r="C71" s="39" t="s">
        <v>461</v>
      </c>
      <c r="D71" s="48" t="str">
        <f>HYPERLINK("https://learnenglish.britishcouncil.org/en/professionals-podcasts","https://learnenglish.britishcouncil.org/en/professionals-podcasts")</f>
        <v>https://learnenglish.britishcouncil.org/en/professionals-podcasts</v>
      </c>
      <c r="E71" s="39" t="s">
        <v>462</v>
      </c>
      <c r="F71" s="50" t="s">
        <v>463</v>
      </c>
      <c r="G71" s="9"/>
      <c r="H71" s="9"/>
      <c r="I71" s="9"/>
      <c r="J71" s="9"/>
      <c r="K71" s="14"/>
      <c r="L71" s="14"/>
      <c r="M71" s="17"/>
      <c r="N71" s="17"/>
      <c r="O71" s="17"/>
      <c r="P71" s="17"/>
      <c r="Q71" s="17"/>
      <c r="R71" s="17"/>
      <c r="S71" s="17"/>
      <c r="T71" s="17"/>
      <c r="U71" s="17"/>
      <c r="V71" s="17"/>
      <c r="W71" s="17"/>
      <c r="X71" s="17"/>
      <c r="Y71" s="17"/>
      <c r="Z71" s="17"/>
      <c r="AA71" s="17"/>
      <c r="AB71" s="17"/>
    </row>
    <row r="72" ht="33.75" customHeight="1" outlineLevel="1">
      <c r="A72" s="39">
        <v>69.0</v>
      </c>
      <c r="B72" s="39" t="s">
        <v>68</v>
      </c>
      <c r="C72" s="39" t="s">
        <v>468</v>
      </c>
      <c r="D72" s="48" t="str">
        <f>HYPERLINK("http://www.bbc.co.uk/worldservice/learningenglish/language/","http://www.bbc.co.uk/worldservice/learningenglish/language/")</f>
        <v>http://www.bbc.co.uk/worldservice/learningenglish/language/</v>
      </c>
      <c r="E72" s="39" t="s">
        <v>469</v>
      </c>
      <c r="F72" s="50" t="s">
        <v>470</v>
      </c>
      <c r="G72" s="9"/>
      <c r="H72" s="9"/>
      <c r="I72" s="9"/>
      <c r="J72" s="9"/>
      <c r="K72" s="14"/>
      <c r="L72" s="14"/>
      <c r="M72" s="17"/>
      <c r="N72" s="17"/>
      <c r="O72" s="17"/>
      <c r="P72" s="17"/>
      <c r="Q72" s="17"/>
      <c r="R72" s="17"/>
      <c r="S72" s="17"/>
      <c r="T72" s="17"/>
      <c r="U72" s="17"/>
      <c r="V72" s="17"/>
      <c r="W72" s="17"/>
      <c r="X72" s="17"/>
      <c r="Y72" s="17"/>
      <c r="Z72" s="17"/>
      <c r="AA72" s="17"/>
      <c r="AB72" s="17"/>
    </row>
    <row r="73" ht="33.75" customHeight="1" outlineLevel="1">
      <c r="A73" s="39">
        <v>70.0</v>
      </c>
      <c r="B73" s="39" t="s">
        <v>426</v>
      </c>
      <c r="C73" s="39" t="s">
        <v>475</v>
      </c>
      <c r="D73" s="48" t="str">
        <f>HYPERLINK("http://www.eslfast.com/","http://www.eslfast.com/")</f>
        <v>http://www.eslfast.com/</v>
      </c>
      <c r="E73" s="39" t="s">
        <v>477</v>
      </c>
      <c r="F73" s="50" t="s">
        <v>479</v>
      </c>
      <c r="G73" s="9"/>
      <c r="H73" s="9"/>
      <c r="I73" s="9"/>
      <c r="J73" s="9"/>
      <c r="K73" s="14"/>
      <c r="L73" s="14"/>
      <c r="M73" s="17"/>
      <c r="N73" s="17"/>
      <c r="O73" s="17"/>
      <c r="P73" s="17"/>
      <c r="Q73" s="17"/>
      <c r="R73" s="17"/>
      <c r="S73" s="17"/>
      <c r="T73" s="17"/>
      <c r="U73" s="17"/>
      <c r="V73" s="17"/>
      <c r="W73" s="17"/>
      <c r="X73" s="17"/>
      <c r="Y73" s="17"/>
      <c r="Z73" s="17"/>
      <c r="AA73" s="17"/>
      <c r="AB73" s="17"/>
    </row>
    <row r="74" ht="33.75" customHeight="1" outlineLevel="1">
      <c r="A74" s="39">
        <v>71.0</v>
      </c>
      <c r="B74" s="39" t="s">
        <v>68</v>
      </c>
      <c r="C74" s="39" t="s">
        <v>481</v>
      </c>
      <c r="D74" s="48" t="str">
        <f>HYPERLINK("https://www.englishlistening.com/index.php/listen-to-passages/","https://www.englishlistening.com/index.php/listen-to-passages/")</f>
        <v>https://www.englishlistening.com/index.php/listen-to-passages/</v>
      </c>
      <c r="E74" s="39" t="s">
        <v>483</v>
      </c>
      <c r="F74" s="50" t="s">
        <v>484</v>
      </c>
      <c r="G74" s="9"/>
      <c r="H74" s="9"/>
      <c r="I74" s="9"/>
      <c r="J74" s="9"/>
      <c r="K74" s="14"/>
      <c r="L74" s="14"/>
      <c r="M74" s="17"/>
      <c r="N74" s="17"/>
      <c r="O74" s="17"/>
      <c r="P74" s="17"/>
      <c r="Q74" s="17"/>
      <c r="R74" s="17"/>
      <c r="S74" s="17"/>
      <c r="T74" s="17"/>
      <c r="U74" s="17"/>
      <c r="V74" s="17"/>
      <c r="W74" s="17"/>
      <c r="X74" s="17"/>
      <c r="Y74" s="17"/>
      <c r="Z74" s="17"/>
      <c r="AA74" s="17"/>
      <c r="AB74" s="17"/>
    </row>
    <row r="75" ht="33.75" customHeight="1" outlineLevel="1">
      <c r="A75" s="39">
        <v>72.0</v>
      </c>
      <c r="B75" s="39" t="s">
        <v>26</v>
      </c>
      <c r="C75" s="39" t="s">
        <v>487</v>
      </c>
      <c r="D75" s="48" t="str">
        <f>HYPERLINK("http://esl.about.com/od/engilshvocabulary/fl/Idioms-and-Expressions-in-Context.htm","http://esl.about.com/od/engilshvocabulary/fl/Idioms-and-Expressions-in-Context.htm")</f>
        <v>http://esl.about.com/od/engilshvocabulary/fl/Idioms-and-Expressions-in-Context.htm</v>
      </c>
      <c r="E75" s="39" t="s">
        <v>490</v>
      </c>
      <c r="F75" s="50" t="s">
        <v>491</v>
      </c>
      <c r="G75" s="9"/>
      <c r="H75" s="9"/>
      <c r="I75" s="9"/>
      <c r="J75" s="9"/>
      <c r="K75" s="14"/>
      <c r="L75" s="14"/>
      <c r="M75" s="17"/>
      <c r="N75" s="17"/>
      <c r="O75" s="17"/>
      <c r="P75" s="17"/>
      <c r="Q75" s="17"/>
      <c r="R75" s="17"/>
      <c r="S75" s="17"/>
      <c r="T75" s="17"/>
      <c r="U75" s="17"/>
      <c r="V75" s="17"/>
      <c r="W75" s="17"/>
      <c r="X75" s="17"/>
      <c r="Y75" s="17"/>
      <c r="Z75" s="17"/>
      <c r="AA75" s="17"/>
      <c r="AB75" s="17"/>
    </row>
    <row r="76" ht="33.75" customHeight="1" outlineLevel="1">
      <c r="A76" s="39">
        <v>75.0</v>
      </c>
      <c r="B76" s="45" t="s">
        <v>426</v>
      </c>
      <c r="C76" s="39" t="s">
        <v>494</v>
      </c>
      <c r="D76" s="48" t="str">
        <f>HYPERLINK("http://etc.usf.edu/lit2go/","http://etc.usf.edu/lit2go/")</f>
        <v>http://etc.usf.edu/lit2go/</v>
      </c>
      <c r="E76" s="39" t="s">
        <v>497</v>
      </c>
      <c r="F76" s="50" t="s">
        <v>498</v>
      </c>
      <c r="G76" s="9"/>
      <c r="H76" s="9"/>
      <c r="I76" s="9"/>
      <c r="J76" s="9"/>
      <c r="K76" s="14"/>
      <c r="L76" s="14"/>
      <c r="M76" s="17"/>
      <c r="N76" s="17"/>
      <c r="O76" s="17"/>
      <c r="P76" s="17"/>
      <c r="Q76" s="17"/>
      <c r="R76" s="17"/>
      <c r="S76" s="17"/>
      <c r="T76" s="17"/>
      <c r="U76" s="17"/>
      <c r="V76" s="17"/>
      <c r="W76" s="17"/>
      <c r="X76" s="17"/>
      <c r="Y76" s="17"/>
      <c r="Z76" s="17"/>
      <c r="AA76" s="17"/>
      <c r="AB76" s="17"/>
    </row>
    <row r="77" ht="33.75" customHeight="1" outlineLevel="1">
      <c r="A77" s="39">
        <v>76.0</v>
      </c>
      <c r="B77" s="45" t="s">
        <v>426</v>
      </c>
      <c r="C77" s="39" t="s">
        <v>503</v>
      </c>
      <c r="D77" s="48" t="str">
        <f>HYPERLINK("http://www.newsinlevels.com/","http://www.newsinlevels.com/")</f>
        <v>http://www.newsinlevels.com/</v>
      </c>
      <c r="E77" s="39" t="s">
        <v>504</v>
      </c>
      <c r="F77" s="50" t="s">
        <v>505</v>
      </c>
      <c r="G77" s="9"/>
      <c r="H77" s="9"/>
      <c r="I77" s="9"/>
      <c r="J77" s="9"/>
      <c r="K77" s="14"/>
      <c r="L77" s="14"/>
      <c r="M77" s="17"/>
      <c r="N77" s="17"/>
      <c r="O77" s="17"/>
      <c r="P77" s="17"/>
      <c r="Q77" s="17"/>
      <c r="R77" s="17"/>
      <c r="S77" s="17"/>
      <c r="T77" s="17"/>
      <c r="U77" s="17"/>
      <c r="V77" s="17"/>
      <c r="W77" s="17"/>
      <c r="X77" s="17"/>
      <c r="Y77" s="17"/>
      <c r="Z77" s="17"/>
      <c r="AA77" s="17"/>
      <c r="AB77" s="17"/>
    </row>
    <row r="78" ht="33.75" customHeight="1" outlineLevel="1">
      <c r="A78" s="39">
        <v>77.0</v>
      </c>
      <c r="B78" s="45" t="s">
        <v>19</v>
      </c>
      <c r="C78" s="39" t="s">
        <v>508</v>
      </c>
      <c r="D78" s="48" t="str">
        <f>HYPERLINK("http://www.agendaweb.org/","http://www.agendaweb.org/")</f>
        <v>http://www.agendaweb.org/</v>
      </c>
      <c r="E78" s="39" t="s">
        <v>510</v>
      </c>
      <c r="F78" s="50" t="s">
        <v>511</v>
      </c>
      <c r="G78" s="9"/>
      <c r="H78" s="9"/>
      <c r="I78" s="9"/>
      <c r="J78" s="9"/>
      <c r="K78" s="14"/>
      <c r="L78" s="14"/>
      <c r="M78" s="17"/>
      <c r="N78" s="17"/>
      <c r="O78" s="17"/>
      <c r="P78" s="17"/>
      <c r="Q78" s="17"/>
      <c r="R78" s="17"/>
      <c r="S78" s="17"/>
      <c r="T78" s="17"/>
      <c r="U78" s="17"/>
      <c r="V78" s="17"/>
      <c r="W78" s="17"/>
      <c r="X78" s="17"/>
      <c r="Y78" s="17"/>
      <c r="Z78" s="17"/>
      <c r="AA78" s="17"/>
      <c r="AB78" s="17"/>
    </row>
    <row r="79" ht="33.75" customHeight="1" outlineLevel="1">
      <c r="A79" s="39">
        <v>78.0</v>
      </c>
      <c r="B79" s="45" t="s">
        <v>96</v>
      </c>
      <c r="C79" s="39" t="s">
        <v>514</v>
      </c>
      <c r="D79" s="48" t="str">
        <f>HYPERLINK("http://www.eslflow.com/","http://www.eslflow.com/")</f>
        <v>http://www.eslflow.com/</v>
      </c>
      <c r="E79" s="39" t="s">
        <v>516</v>
      </c>
      <c r="F79" s="50" t="s">
        <v>517</v>
      </c>
      <c r="G79" s="9"/>
      <c r="H79" s="9"/>
      <c r="I79" s="9"/>
      <c r="J79" s="9"/>
      <c r="K79" s="14"/>
      <c r="L79" s="14"/>
      <c r="M79" s="17"/>
      <c r="N79" s="17"/>
      <c r="O79" s="17"/>
      <c r="P79" s="17"/>
      <c r="Q79" s="17"/>
      <c r="R79" s="17"/>
      <c r="S79" s="17"/>
      <c r="T79" s="17"/>
      <c r="U79" s="17"/>
      <c r="V79" s="17"/>
      <c r="W79" s="17"/>
      <c r="X79" s="17"/>
      <c r="Y79" s="17"/>
      <c r="Z79" s="17"/>
      <c r="AA79" s="17"/>
      <c r="AB79" s="17"/>
    </row>
    <row r="80" ht="15.75" customHeight="1" outlineLevel="1">
      <c r="A80" s="39">
        <v>79.0</v>
      </c>
      <c r="B80" s="45" t="s">
        <v>26</v>
      </c>
      <c r="C80" s="39" t="s">
        <v>257</v>
      </c>
      <c r="D80" s="48" t="str">
        <f>HYPERLINK("http://www.mansioningles.com/Vocabulario.htm","http://www.mansioningles.com/Vocabulario.htm")</f>
        <v>http://www.mansioningles.com/Vocabulario.htm</v>
      </c>
      <c r="E80" s="39" t="s">
        <v>259</v>
      </c>
      <c r="F80" s="50" t="s">
        <v>260</v>
      </c>
      <c r="G80" s="9"/>
      <c r="H80" s="9"/>
      <c r="I80" s="9"/>
      <c r="J80" s="9"/>
      <c r="K80" s="14"/>
      <c r="L80" s="14"/>
      <c r="M80" s="17"/>
      <c r="N80" s="17"/>
      <c r="O80" s="17"/>
      <c r="P80" s="17"/>
      <c r="Q80" s="17"/>
      <c r="R80" s="17"/>
      <c r="S80" s="17"/>
      <c r="T80" s="17"/>
      <c r="U80" s="17"/>
      <c r="V80" s="17"/>
      <c r="W80" s="17"/>
      <c r="X80" s="17"/>
      <c r="Y80" s="17"/>
      <c r="Z80" s="17"/>
      <c r="AA80" s="17"/>
      <c r="AB80" s="17"/>
    </row>
    <row r="81" ht="15.75" customHeight="1" outlineLevel="1">
      <c r="A81" s="39">
        <v>80.0</v>
      </c>
      <c r="B81" s="45" t="s">
        <v>96</v>
      </c>
      <c r="C81" s="39" t="s">
        <v>263</v>
      </c>
      <c r="D81" s="48" t="str">
        <f>HYPERLINK("http://learnenglish.britishcouncil.org/en/word-games/pic-your-wits","http://learnenglish.britishcouncil.org/en/word-games/pic-your-wits")</f>
        <v>http://learnenglish.britishcouncil.org/en/word-games/pic-your-wits</v>
      </c>
      <c r="E81" s="39" t="s">
        <v>264</v>
      </c>
      <c r="F81" s="50" t="s">
        <v>266</v>
      </c>
      <c r="G81" s="9"/>
      <c r="H81" s="9"/>
      <c r="I81" s="9"/>
      <c r="J81" s="9"/>
      <c r="K81" s="14"/>
      <c r="L81" s="14"/>
      <c r="M81" s="17"/>
      <c r="N81" s="17"/>
      <c r="O81" s="17"/>
      <c r="P81" s="17"/>
      <c r="Q81" s="17"/>
      <c r="R81" s="17"/>
      <c r="S81" s="17"/>
      <c r="T81" s="17"/>
      <c r="U81" s="17"/>
      <c r="V81" s="17"/>
      <c r="W81" s="17"/>
      <c r="X81" s="17"/>
      <c r="Y81" s="17"/>
      <c r="Z81" s="17"/>
      <c r="AA81" s="17"/>
      <c r="AB81" s="17"/>
    </row>
    <row r="82" ht="15.75" customHeight="1" outlineLevel="1">
      <c r="A82" s="39">
        <v>81.0</v>
      </c>
      <c r="B82" s="39" t="s">
        <v>526</v>
      </c>
      <c r="C82" s="39" t="s">
        <v>527</v>
      </c>
      <c r="D82" s="39" t="s">
        <v>528</v>
      </c>
      <c r="E82" s="39" t="s">
        <v>530</v>
      </c>
      <c r="F82" s="50" t="s">
        <v>531</v>
      </c>
      <c r="G82" s="9"/>
      <c r="H82" s="9"/>
      <c r="I82" s="9"/>
      <c r="J82" s="9"/>
      <c r="K82" s="14"/>
      <c r="L82" s="14"/>
      <c r="M82" s="17"/>
      <c r="N82" s="17"/>
      <c r="O82" s="17"/>
      <c r="P82" s="17"/>
      <c r="Q82" s="17"/>
      <c r="R82" s="17"/>
      <c r="S82" s="17"/>
      <c r="T82" s="17"/>
      <c r="U82" s="17"/>
      <c r="V82" s="17"/>
      <c r="W82" s="17"/>
      <c r="X82" s="17"/>
      <c r="Y82" s="17"/>
      <c r="Z82" s="17"/>
      <c r="AA82" s="17"/>
      <c r="AB82" s="17"/>
    </row>
    <row r="83" ht="15.75" customHeight="1" outlineLevel="1">
      <c r="A83" s="39">
        <v>82.0</v>
      </c>
      <c r="B83" s="39" t="s">
        <v>533</v>
      </c>
      <c r="C83" s="39" t="s">
        <v>535</v>
      </c>
      <c r="D83" s="39" t="s">
        <v>537</v>
      </c>
      <c r="E83" s="39" t="s">
        <v>538</v>
      </c>
      <c r="F83" s="50" t="s">
        <v>539</v>
      </c>
      <c r="G83" s="9"/>
      <c r="H83" s="9"/>
      <c r="I83" s="9"/>
      <c r="J83" s="9"/>
      <c r="K83" s="14"/>
      <c r="L83" s="14"/>
      <c r="M83" s="17"/>
      <c r="N83" s="17"/>
      <c r="O83" s="17"/>
      <c r="P83" s="17"/>
      <c r="Q83" s="17"/>
      <c r="R83" s="17"/>
      <c r="S83" s="17"/>
      <c r="T83" s="17"/>
      <c r="U83" s="17"/>
      <c r="V83" s="17"/>
      <c r="W83" s="17"/>
      <c r="X83" s="17"/>
      <c r="Y83" s="17"/>
      <c r="Z83" s="17"/>
      <c r="AA83" s="17"/>
      <c r="AB83" s="17"/>
    </row>
    <row r="84" ht="15.75" customHeight="1" outlineLevel="1">
      <c r="A84" s="39">
        <v>83.0</v>
      </c>
      <c r="B84" s="39" t="s">
        <v>542</v>
      </c>
      <c r="C84" s="39" t="s">
        <v>543</v>
      </c>
      <c r="D84" s="39" t="s">
        <v>544</v>
      </c>
      <c r="E84" s="39" t="s">
        <v>545</v>
      </c>
      <c r="F84" s="50" t="s">
        <v>546</v>
      </c>
      <c r="G84" s="9"/>
      <c r="H84" s="9"/>
      <c r="I84" s="9"/>
      <c r="J84" s="9"/>
      <c r="K84" s="14"/>
      <c r="L84" s="14"/>
      <c r="M84" s="17"/>
      <c r="N84" s="17"/>
      <c r="O84" s="17"/>
      <c r="P84" s="17"/>
      <c r="Q84" s="17"/>
      <c r="R84" s="17"/>
      <c r="S84" s="17"/>
      <c r="T84" s="17"/>
      <c r="U84" s="17"/>
      <c r="V84" s="17"/>
      <c r="W84" s="17"/>
      <c r="X84" s="17"/>
      <c r="Y84" s="17"/>
      <c r="Z84" s="17"/>
      <c r="AA84" s="17"/>
      <c r="AB84" s="17"/>
    </row>
    <row r="85" ht="15.75" customHeight="1" outlineLevel="1">
      <c r="A85" s="39">
        <v>84.0</v>
      </c>
      <c r="B85" s="39" t="s">
        <v>550</v>
      </c>
      <c r="C85" s="39" t="s">
        <v>551</v>
      </c>
      <c r="D85" s="39" t="s">
        <v>552</v>
      </c>
      <c r="E85" s="39" t="s">
        <v>553</v>
      </c>
      <c r="F85" s="50" t="s">
        <v>554</v>
      </c>
      <c r="G85" s="9"/>
      <c r="H85" s="9"/>
      <c r="I85" s="9"/>
      <c r="J85" s="9"/>
      <c r="K85" s="14"/>
      <c r="L85" s="14"/>
      <c r="M85" s="17"/>
      <c r="N85" s="17"/>
      <c r="O85" s="17"/>
      <c r="P85" s="17"/>
      <c r="Q85" s="17"/>
      <c r="R85" s="17"/>
      <c r="S85" s="17"/>
      <c r="T85" s="17"/>
      <c r="U85" s="17"/>
      <c r="V85" s="17"/>
      <c r="W85" s="17"/>
      <c r="X85" s="17"/>
      <c r="Y85" s="17"/>
      <c r="Z85" s="17"/>
      <c r="AA85" s="17"/>
      <c r="AB85" s="17"/>
    </row>
    <row r="86" ht="15.75" customHeight="1" outlineLevel="1">
      <c r="A86" s="39">
        <v>85.0</v>
      </c>
      <c r="B86" s="39" t="s">
        <v>558</v>
      </c>
      <c r="C86" s="39" t="s">
        <v>559</v>
      </c>
      <c r="D86" s="93" t="str">
        <f>HYPERLINK("https://www.remind.com/","https://www.remind.com/")</f>
        <v>https://www.remind.com/</v>
      </c>
      <c r="E86" s="39" t="s">
        <v>561</v>
      </c>
      <c r="F86" s="50" t="s">
        <v>562</v>
      </c>
      <c r="G86" s="9"/>
      <c r="H86" s="9"/>
      <c r="I86" s="9"/>
      <c r="J86" s="9"/>
      <c r="K86" s="14"/>
      <c r="L86" s="14"/>
      <c r="M86" s="17"/>
      <c r="N86" s="17"/>
      <c r="O86" s="17"/>
      <c r="P86" s="17"/>
      <c r="Q86" s="17"/>
      <c r="R86" s="17"/>
      <c r="S86" s="17"/>
      <c r="T86" s="17"/>
      <c r="U86" s="17"/>
      <c r="V86" s="17"/>
      <c r="W86" s="17"/>
      <c r="X86" s="17"/>
      <c r="Y86" s="17"/>
      <c r="Z86" s="17"/>
      <c r="AA86" s="17"/>
      <c r="AB86" s="17"/>
    </row>
    <row r="87" ht="15.75" customHeight="1" outlineLevel="1">
      <c r="A87" s="39">
        <v>86.0</v>
      </c>
      <c r="B87" s="39" t="s">
        <v>564</v>
      </c>
      <c r="C87" s="39" t="s">
        <v>566</v>
      </c>
      <c r="D87" s="93" t="str">
        <f>HYPERLINK("https://www.hstry.co/","https://www.hstry.co/")</f>
        <v>https://www.hstry.co/</v>
      </c>
      <c r="E87" s="39" t="s">
        <v>568</v>
      </c>
      <c r="F87" s="50" t="s">
        <v>569</v>
      </c>
      <c r="G87" s="9"/>
      <c r="H87" s="9"/>
      <c r="I87" s="9"/>
      <c r="J87" s="9"/>
      <c r="K87" s="14"/>
      <c r="L87" s="14"/>
      <c r="M87" s="17"/>
      <c r="N87" s="17"/>
      <c r="O87" s="17"/>
      <c r="P87" s="17"/>
      <c r="Q87" s="17"/>
      <c r="R87" s="17"/>
      <c r="S87" s="17"/>
      <c r="T87" s="17"/>
      <c r="U87" s="17"/>
      <c r="V87" s="17"/>
      <c r="W87" s="17"/>
      <c r="X87" s="17"/>
      <c r="Y87" s="17"/>
      <c r="Z87" s="17"/>
      <c r="AA87" s="17"/>
      <c r="AB87" s="17"/>
    </row>
    <row r="88" ht="15.75" customHeight="1" outlineLevel="1">
      <c r="A88" s="39">
        <v>87.0</v>
      </c>
      <c r="B88" s="39" t="s">
        <v>572</v>
      </c>
      <c r="C88" s="39" t="s">
        <v>573</v>
      </c>
      <c r="D88" s="93" t="str">
        <f>HYPERLINK("https://www.polleverywhere.com/","https://www.polleverywhere.com/")</f>
        <v>https://www.polleverywhere.com/</v>
      </c>
      <c r="E88" s="39" t="s">
        <v>576</v>
      </c>
      <c r="F88" s="50" t="s">
        <v>577</v>
      </c>
      <c r="G88" s="9"/>
      <c r="H88" s="9"/>
      <c r="I88" s="9"/>
      <c r="J88" s="9"/>
      <c r="K88" s="14"/>
      <c r="L88" s="14"/>
      <c r="M88" s="17"/>
      <c r="N88" s="17"/>
      <c r="O88" s="17"/>
      <c r="P88" s="17"/>
      <c r="Q88" s="17"/>
      <c r="R88" s="17"/>
      <c r="S88" s="17"/>
      <c r="T88" s="17"/>
      <c r="U88" s="17"/>
      <c r="V88" s="17"/>
      <c r="W88" s="17"/>
      <c r="X88" s="17"/>
      <c r="Y88" s="17"/>
      <c r="Z88" s="17"/>
      <c r="AA88" s="17"/>
      <c r="AB88" s="17"/>
    </row>
    <row r="89" ht="15.75" customHeight="1" outlineLevel="1">
      <c r="A89" s="39">
        <v>88.0</v>
      </c>
      <c r="B89" s="39" t="s">
        <v>526</v>
      </c>
      <c r="C89" s="39" t="s">
        <v>580</v>
      </c>
      <c r="D89" s="93" t="str">
        <f>HYPERLINK("http://timdream.org/wordcloud/","http://timdream.org/wordcloud/")</f>
        <v>http://timdream.org/wordcloud/</v>
      </c>
      <c r="E89" s="39" t="s">
        <v>583</v>
      </c>
      <c r="F89" s="50" t="s">
        <v>584</v>
      </c>
      <c r="G89" s="9"/>
      <c r="H89" s="9"/>
      <c r="I89" s="9"/>
      <c r="J89" s="9"/>
      <c r="K89" s="14"/>
      <c r="L89" s="14"/>
      <c r="M89" s="17"/>
      <c r="N89" s="17"/>
      <c r="O89" s="17"/>
      <c r="P89" s="17"/>
      <c r="Q89" s="17"/>
      <c r="R89" s="17"/>
      <c r="S89" s="17"/>
      <c r="T89" s="17"/>
      <c r="U89" s="17"/>
      <c r="V89" s="17"/>
      <c r="W89" s="17"/>
      <c r="X89" s="17"/>
      <c r="Y89" s="17"/>
      <c r="Z89" s="17"/>
      <c r="AA89" s="17"/>
      <c r="AB89" s="17"/>
    </row>
    <row r="90" ht="15.75" customHeight="1" outlineLevel="1">
      <c r="A90" s="39">
        <v>89.0</v>
      </c>
      <c r="B90" s="39" t="s">
        <v>547</v>
      </c>
      <c r="C90" s="39" t="s">
        <v>587</v>
      </c>
      <c r="D90" s="93" t="str">
        <f>HYPERLINK("https://prowritingaid.com/en/Home/Index","https://prowritingaid.com/en/Home/Index")</f>
        <v>https://prowritingaid.com/en/Home/Index</v>
      </c>
      <c r="E90" s="39" t="s">
        <v>590</v>
      </c>
      <c r="F90" s="50" t="s">
        <v>591</v>
      </c>
      <c r="G90" s="9"/>
      <c r="H90" s="9"/>
      <c r="I90" s="9"/>
      <c r="J90" s="9"/>
      <c r="K90" s="14"/>
      <c r="L90" s="14"/>
      <c r="M90" s="17"/>
      <c r="N90" s="17"/>
      <c r="O90" s="17"/>
      <c r="P90" s="17"/>
      <c r="Q90" s="17"/>
      <c r="R90" s="17"/>
      <c r="S90" s="17"/>
      <c r="T90" s="17"/>
      <c r="U90" s="17"/>
      <c r="V90" s="17"/>
      <c r="W90" s="17"/>
      <c r="X90" s="17"/>
      <c r="Y90" s="17"/>
      <c r="Z90" s="17"/>
      <c r="AA90" s="17"/>
      <c r="AB90" s="17"/>
    </row>
    <row r="91" ht="15.75" customHeight="1" outlineLevel="1">
      <c r="A91" s="39">
        <v>90.0</v>
      </c>
      <c r="B91" s="39"/>
      <c r="C91" s="39" t="s">
        <v>594</v>
      </c>
      <c r="D91" s="39" t="s">
        <v>595</v>
      </c>
      <c r="E91" s="39" t="s">
        <v>597</v>
      </c>
      <c r="F91" s="50" t="s">
        <v>599</v>
      </c>
      <c r="G91" s="9"/>
      <c r="H91" s="9"/>
      <c r="I91" s="9"/>
      <c r="J91" s="9"/>
      <c r="K91" s="14"/>
      <c r="L91" s="14"/>
      <c r="M91" s="17"/>
      <c r="N91" s="17"/>
      <c r="O91" s="17"/>
      <c r="P91" s="17"/>
      <c r="Q91" s="17"/>
      <c r="R91" s="17"/>
      <c r="S91" s="17"/>
      <c r="T91" s="17"/>
      <c r="U91" s="17"/>
      <c r="V91" s="17"/>
      <c r="W91" s="17"/>
      <c r="X91" s="17"/>
      <c r="Y91" s="17"/>
      <c r="Z91" s="17"/>
      <c r="AA91" s="17"/>
      <c r="AB91" s="17"/>
    </row>
    <row r="92" ht="15.75" customHeight="1" outlineLevel="1">
      <c r="A92" s="39">
        <v>91.0</v>
      </c>
      <c r="B92" s="39" t="s">
        <v>601</v>
      </c>
      <c r="C92" s="39" t="s">
        <v>602</v>
      </c>
      <c r="D92" s="93" t="str">
        <f>HYPERLINK("https://appear.in/","https://appear.in/")</f>
        <v>https://appear.in/</v>
      </c>
      <c r="E92" s="39" t="s">
        <v>604</v>
      </c>
      <c r="F92" s="50" t="s">
        <v>605</v>
      </c>
      <c r="G92" s="9"/>
      <c r="H92" s="9"/>
      <c r="I92" s="9"/>
      <c r="J92" s="9"/>
      <c r="K92" s="14"/>
      <c r="L92" s="14"/>
      <c r="M92" s="17"/>
      <c r="N92" s="17"/>
      <c r="O92" s="17"/>
      <c r="P92" s="17"/>
      <c r="Q92" s="17"/>
      <c r="R92" s="17"/>
      <c r="S92" s="17"/>
      <c r="T92" s="17"/>
      <c r="U92" s="17"/>
      <c r="V92" s="17"/>
      <c r="W92" s="17"/>
      <c r="X92" s="17"/>
      <c r="Y92" s="17"/>
      <c r="Z92" s="17"/>
      <c r="AA92" s="17"/>
      <c r="AB92" s="17"/>
    </row>
    <row r="93" ht="15.75" customHeight="1" outlineLevel="1">
      <c r="A93" s="39">
        <v>92.0</v>
      </c>
      <c r="B93" s="39" t="s">
        <v>608</v>
      </c>
      <c r="C93" s="39" t="s">
        <v>609</v>
      </c>
      <c r="D93" s="93" t="str">
        <f>HYPERLINK("https://todaysmeet.com/","https://todaysmeet.com/")</f>
        <v>https://todaysmeet.com/</v>
      </c>
      <c r="E93" s="39" t="s">
        <v>611</v>
      </c>
      <c r="F93" s="50" t="s">
        <v>613</v>
      </c>
      <c r="G93" s="9"/>
      <c r="H93" s="9"/>
      <c r="I93" s="9"/>
      <c r="J93" s="9"/>
      <c r="K93" s="14"/>
      <c r="L93" s="14"/>
      <c r="M93" s="17"/>
      <c r="N93" s="17"/>
      <c r="O93" s="17"/>
      <c r="P93" s="17"/>
      <c r="Q93" s="17"/>
      <c r="R93" s="17"/>
      <c r="S93" s="17"/>
      <c r="T93" s="17"/>
      <c r="U93" s="17"/>
      <c r="V93" s="17"/>
      <c r="W93" s="17"/>
      <c r="X93" s="17"/>
      <c r="Y93" s="17"/>
      <c r="Z93" s="17"/>
      <c r="AA93" s="17"/>
      <c r="AB93" s="17"/>
    </row>
    <row r="94" ht="15.75" customHeight="1" outlineLevel="1">
      <c r="A94" s="39">
        <v>93.0</v>
      </c>
      <c r="B94" s="39" t="s">
        <v>608</v>
      </c>
      <c r="C94" s="39"/>
      <c r="D94" s="93" t="str">
        <f>HYPERLINK("https://togethertube.com/","https://togethertube.com/")</f>
        <v>https://togethertube.com/</v>
      </c>
      <c r="E94" s="39" t="s">
        <v>616</v>
      </c>
      <c r="F94" s="50" t="s">
        <v>618</v>
      </c>
      <c r="G94" s="9"/>
      <c r="H94" s="9"/>
      <c r="I94" s="9"/>
      <c r="J94" s="9"/>
      <c r="K94" s="14"/>
      <c r="L94" s="14"/>
      <c r="M94" s="17"/>
      <c r="N94" s="17"/>
      <c r="O94" s="17"/>
      <c r="P94" s="17"/>
      <c r="Q94" s="17"/>
      <c r="R94" s="17"/>
      <c r="S94" s="17"/>
      <c r="T94" s="17"/>
      <c r="U94" s="17"/>
      <c r="V94" s="17"/>
      <c r="W94" s="17"/>
      <c r="X94" s="17"/>
      <c r="Y94" s="17"/>
      <c r="Z94" s="17"/>
      <c r="AA94" s="17"/>
      <c r="AB94" s="17"/>
    </row>
    <row r="95" ht="15.75" customHeight="1" outlineLevel="1">
      <c r="A95" s="39">
        <v>94.0</v>
      </c>
      <c r="B95" s="39" t="s">
        <v>622</v>
      </c>
      <c r="C95" s="39" t="s">
        <v>623</v>
      </c>
      <c r="D95" s="93" t="str">
        <f>HYPERLINK("http://www.phonetizer.com/ui","http://www.phonetizer.com/ui")</f>
        <v>http://www.phonetizer.com/ui</v>
      </c>
      <c r="E95" s="39" t="s">
        <v>624</v>
      </c>
      <c r="F95" s="50" t="s">
        <v>625</v>
      </c>
      <c r="G95" s="9"/>
      <c r="H95" s="9"/>
      <c r="I95" s="9"/>
      <c r="J95" s="9"/>
      <c r="K95" s="14"/>
      <c r="L95" s="14"/>
      <c r="M95" s="17"/>
      <c r="N95" s="17"/>
      <c r="O95" s="17"/>
      <c r="P95" s="17"/>
      <c r="Q95" s="17"/>
      <c r="R95" s="17"/>
      <c r="S95" s="17"/>
      <c r="T95" s="17"/>
      <c r="U95" s="17"/>
      <c r="V95" s="17"/>
      <c r="W95" s="17"/>
      <c r="X95" s="17"/>
      <c r="Y95" s="17"/>
      <c r="Z95" s="17"/>
      <c r="AA95" s="17"/>
      <c r="AB95" s="17"/>
    </row>
    <row r="96" ht="15.75" customHeight="1" outlineLevel="1">
      <c r="A96" s="39">
        <v>95.0</v>
      </c>
      <c r="B96" s="39"/>
      <c r="C96" s="39" t="s">
        <v>629</v>
      </c>
      <c r="D96" s="39" t="s">
        <v>630</v>
      </c>
      <c r="E96" s="39"/>
      <c r="F96" s="50"/>
      <c r="G96" s="9"/>
      <c r="H96" s="9"/>
      <c r="I96" s="9"/>
      <c r="J96" s="9"/>
      <c r="K96" s="14"/>
      <c r="L96" s="14"/>
      <c r="M96" s="17"/>
      <c r="N96" s="17"/>
      <c r="O96" s="17"/>
      <c r="P96" s="17"/>
      <c r="Q96" s="17"/>
      <c r="R96" s="17"/>
      <c r="S96" s="17"/>
      <c r="T96" s="17"/>
      <c r="U96" s="17"/>
      <c r="V96" s="17"/>
      <c r="W96" s="17"/>
      <c r="X96" s="17"/>
      <c r="Y96" s="17"/>
      <c r="Z96" s="17"/>
      <c r="AA96" s="17"/>
      <c r="AB96" s="17"/>
    </row>
    <row r="97" ht="15.75" customHeight="1" outlineLevel="1">
      <c r="A97" s="39">
        <v>96.0</v>
      </c>
      <c r="B97" s="39" t="s">
        <v>633</v>
      </c>
      <c r="C97" s="39" t="s">
        <v>634</v>
      </c>
      <c r="D97" s="93" t="str">
        <f>HYPERLINK("http://www.web2teachingtools.com/","http://www.web2teachingtools.com/")</f>
        <v>http://www.web2teachingtools.com/</v>
      </c>
      <c r="E97" s="39" t="s">
        <v>637</v>
      </c>
      <c r="F97" s="50" t="s">
        <v>638</v>
      </c>
      <c r="G97" s="9"/>
      <c r="H97" s="9"/>
      <c r="I97" s="9"/>
      <c r="J97" s="9"/>
      <c r="K97" s="14"/>
      <c r="L97" s="14"/>
      <c r="M97" s="17"/>
      <c r="N97" s="17"/>
      <c r="O97" s="17"/>
      <c r="P97" s="17"/>
      <c r="Q97" s="17"/>
      <c r="R97" s="17"/>
      <c r="S97" s="17"/>
      <c r="T97" s="17"/>
      <c r="U97" s="17"/>
      <c r="V97" s="17"/>
      <c r="W97" s="17"/>
      <c r="X97" s="17"/>
      <c r="Y97" s="17"/>
      <c r="Z97" s="17"/>
      <c r="AA97" s="17"/>
      <c r="AB97" s="17"/>
    </row>
    <row r="98" ht="15.75" customHeight="1" outlineLevel="1">
      <c r="A98" s="39">
        <v>97.0</v>
      </c>
      <c r="B98" s="39" t="s">
        <v>643</v>
      </c>
      <c r="C98" s="39" t="s">
        <v>644</v>
      </c>
      <c r="D98" s="93" t="str">
        <f>HYPERLINK("https://www.tes.com/lessons?redirect-bs=1","https://www.tes.com/lessons?redirect-bs=1")</f>
        <v>https://www.tes.com/lessons?redirect-bs=1</v>
      </c>
      <c r="E98" s="39" t="s">
        <v>645</v>
      </c>
      <c r="F98" s="50" t="s">
        <v>646</v>
      </c>
      <c r="G98" s="9"/>
      <c r="H98" s="9"/>
      <c r="I98" s="9"/>
      <c r="J98" s="9"/>
      <c r="K98" s="14"/>
      <c r="L98" s="14"/>
      <c r="M98" s="17"/>
      <c r="N98" s="17"/>
      <c r="O98" s="17"/>
      <c r="P98" s="17"/>
      <c r="Q98" s="17"/>
      <c r="R98" s="17"/>
      <c r="S98" s="17"/>
      <c r="T98" s="17"/>
      <c r="U98" s="17"/>
      <c r="V98" s="17"/>
      <c r="W98" s="17"/>
      <c r="X98" s="17"/>
      <c r="Y98" s="17"/>
      <c r="Z98" s="17"/>
      <c r="AA98" s="17"/>
      <c r="AB98" s="17"/>
    </row>
    <row r="99" ht="15.75" customHeight="1" outlineLevel="1">
      <c r="A99" s="39">
        <v>98.0</v>
      </c>
      <c r="B99" s="39" t="s">
        <v>457</v>
      </c>
      <c r="C99" s="39" t="s">
        <v>650</v>
      </c>
      <c r="D99" s="39" t="s">
        <v>651</v>
      </c>
      <c r="E99" s="39" t="s">
        <v>652</v>
      </c>
      <c r="F99" s="50" t="s">
        <v>653</v>
      </c>
      <c r="G99" s="9"/>
      <c r="H99" s="9"/>
      <c r="I99" s="9"/>
      <c r="J99" s="9"/>
      <c r="K99" s="14"/>
      <c r="L99" s="14"/>
      <c r="M99" s="17"/>
      <c r="N99" s="17"/>
      <c r="O99" s="17"/>
      <c r="P99" s="17"/>
      <c r="Q99" s="17"/>
      <c r="R99" s="17"/>
      <c r="S99" s="17"/>
      <c r="T99" s="17"/>
      <c r="U99" s="17"/>
      <c r="V99" s="17"/>
      <c r="W99" s="17"/>
      <c r="X99" s="17"/>
      <c r="Y99" s="17"/>
      <c r="Z99" s="17"/>
      <c r="AA99" s="17"/>
      <c r="AB99" s="17"/>
    </row>
    <row r="100" ht="15.75" customHeight="1" outlineLevel="1">
      <c r="A100" s="39">
        <v>99.0</v>
      </c>
      <c r="B100" s="39" t="s">
        <v>656</v>
      </c>
      <c r="C100" s="39" t="s">
        <v>657</v>
      </c>
      <c r="D100" s="39" t="s">
        <v>658</v>
      </c>
      <c r="E100" s="39" t="s">
        <v>660</v>
      </c>
      <c r="F100" s="50" t="s">
        <v>661</v>
      </c>
      <c r="G100" s="9"/>
      <c r="H100" s="9"/>
      <c r="I100" s="9"/>
      <c r="J100" s="9"/>
      <c r="K100" s="14"/>
      <c r="L100" s="14"/>
      <c r="M100" s="17"/>
      <c r="N100" s="17"/>
      <c r="O100" s="17"/>
      <c r="P100" s="17"/>
      <c r="Q100" s="17"/>
      <c r="R100" s="17"/>
      <c r="S100" s="17"/>
      <c r="T100" s="17"/>
      <c r="U100" s="17"/>
      <c r="V100" s="17"/>
      <c r="W100" s="17"/>
      <c r="X100" s="17"/>
      <c r="Y100" s="17"/>
      <c r="Z100" s="17"/>
      <c r="AA100" s="17"/>
      <c r="AB100" s="17"/>
    </row>
    <row r="101" ht="15.75" customHeight="1" outlineLevel="1">
      <c r="A101" s="39">
        <v>100.0</v>
      </c>
      <c r="B101" s="39" t="s">
        <v>662</v>
      </c>
      <c r="C101" s="39" t="s">
        <v>657</v>
      </c>
      <c r="D101" s="39" t="s">
        <v>664</v>
      </c>
      <c r="E101" s="39" t="s">
        <v>660</v>
      </c>
      <c r="F101" s="50" t="s">
        <v>665</v>
      </c>
      <c r="G101" s="9"/>
      <c r="H101" s="9"/>
      <c r="I101" s="9"/>
      <c r="J101" s="9"/>
      <c r="K101" s="14"/>
      <c r="L101" s="14"/>
      <c r="M101" s="17"/>
      <c r="N101" s="17"/>
      <c r="O101" s="17"/>
      <c r="P101" s="17"/>
      <c r="Q101" s="17"/>
      <c r="R101" s="17"/>
      <c r="S101" s="17"/>
      <c r="T101" s="17"/>
      <c r="U101" s="17"/>
      <c r="V101" s="17"/>
      <c r="W101" s="17"/>
      <c r="X101" s="17"/>
      <c r="Y101" s="17"/>
      <c r="Z101" s="17"/>
      <c r="AA101" s="17"/>
      <c r="AB101" s="17"/>
    </row>
    <row r="102" ht="15.75" customHeight="1" outlineLevel="1">
      <c r="A102" s="39">
        <v>101.0</v>
      </c>
      <c r="B102" s="39" t="s">
        <v>667</v>
      </c>
      <c r="C102" s="39" t="s">
        <v>668</v>
      </c>
      <c r="D102" s="93" t="str">
        <f>HYPERLINK("http://es.wix.com/","http://es.wix.com/")</f>
        <v>http://es.wix.com/</v>
      </c>
      <c r="E102" s="39" t="s">
        <v>660</v>
      </c>
      <c r="F102" s="50" t="s">
        <v>671</v>
      </c>
      <c r="G102" s="9"/>
      <c r="H102" s="9"/>
      <c r="I102" s="9"/>
      <c r="J102" s="9"/>
      <c r="K102" s="14"/>
      <c r="L102" s="14"/>
      <c r="M102" s="17"/>
      <c r="N102" s="17"/>
      <c r="O102" s="17"/>
      <c r="P102" s="17"/>
      <c r="Q102" s="17"/>
      <c r="R102" s="17"/>
      <c r="S102" s="17"/>
      <c r="T102" s="17"/>
      <c r="U102" s="17"/>
      <c r="V102" s="17"/>
      <c r="W102" s="17"/>
      <c r="X102" s="17"/>
      <c r="Y102" s="17"/>
      <c r="Z102" s="17"/>
      <c r="AA102" s="17"/>
      <c r="AB102" s="17"/>
    </row>
    <row r="103" ht="15.75" customHeight="1" outlineLevel="1">
      <c r="A103" s="39">
        <v>102.0</v>
      </c>
      <c r="B103" s="39" t="s">
        <v>673</v>
      </c>
      <c r="C103" s="39" t="s">
        <v>674</v>
      </c>
      <c r="D103" s="39" t="s">
        <v>676</v>
      </c>
      <c r="E103" s="39" t="s">
        <v>678</v>
      </c>
      <c r="F103" s="50" t="s">
        <v>679</v>
      </c>
      <c r="G103" s="9"/>
      <c r="H103" s="9"/>
      <c r="I103" s="9"/>
      <c r="J103" s="9"/>
      <c r="K103" s="14"/>
      <c r="L103" s="14"/>
      <c r="M103" s="17"/>
      <c r="N103" s="17"/>
      <c r="O103" s="17"/>
      <c r="P103" s="17"/>
      <c r="Q103" s="17"/>
      <c r="R103" s="17"/>
      <c r="S103" s="17"/>
      <c r="T103" s="17"/>
      <c r="U103" s="17"/>
      <c r="V103" s="17"/>
      <c r="W103" s="17"/>
      <c r="X103" s="17"/>
      <c r="Y103" s="17"/>
      <c r="Z103" s="17"/>
      <c r="AA103" s="17"/>
      <c r="AB103" s="17"/>
    </row>
    <row r="104" ht="15.75" customHeight="1" outlineLevel="1">
      <c r="A104" s="39">
        <v>103.0</v>
      </c>
      <c r="B104" s="39" t="s">
        <v>673</v>
      </c>
      <c r="C104" s="39" t="s">
        <v>681</v>
      </c>
      <c r="D104" s="39" t="s">
        <v>676</v>
      </c>
      <c r="E104" s="110" t="s">
        <v>682</v>
      </c>
      <c r="F104" s="50" t="s">
        <v>685</v>
      </c>
      <c r="G104" s="111"/>
      <c r="H104" s="9"/>
      <c r="I104" s="111"/>
      <c r="J104" s="9"/>
      <c r="K104" s="14"/>
      <c r="L104" s="14"/>
      <c r="M104" s="17"/>
      <c r="N104" s="17"/>
      <c r="O104" s="17"/>
      <c r="P104" s="17"/>
      <c r="Q104" s="17"/>
      <c r="R104" s="17"/>
      <c r="S104" s="17"/>
      <c r="T104" s="17"/>
      <c r="U104" s="17"/>
      <c r="V104" s="17"/>
      <c r="W104" s="17"/>
      <c r="X104" s="17"/>
      <c r="Y104" s="17"/>
      <c r="Z104" s="17"/>
      <c r="AA104" s="17"/>
      <c r="AB104" s="17"/>
    </row>
    <row r="105" ht="15.75" customHeight="1" outlineLevel="1">
      <c r="A105" s="39">
        <v>104.0</v>
      </c>
      <c r="B105" s="39" t="s">
        <v>687</v>
      </c>
      <c r="C105" s="39" t="s">
        <v>688</v>
      </c>
      <c r="D105" s="93" t="str">
        <f>HYPERLINK("https://goanimate.com/","https://goanimate.com/")</f>
        <v>https://goanimate.com/</v>
      </c>
      <c r="E105" s="39" t="s">
        <v>691</v>
      </c>
      <c r="F105" s="50" t="s">
        <v>692</v>
      </c>
      <c r="G105" s="9"/>
      <c r="H105" s="9"/>
      <c r="I105" s="9"/>
      <c r="J105" s="9"/>
      <c r="K105" s="14"/>
      <c r="L105" s="14"/>
      <c r="M105" s="17"/>
      <c r="N105" s="17"/>
      <c r="O105" s="17"/>
      <c r="P105" s="17"/>
      <c r="Q105" s="17"/>
      <c r="R105" s="17"/>
      <c r="S105" s="17"/>
      <c r="T105" s="17"/>
      <c r="U105" s="17"/>
      <c r="V105" s="17"/>
      <c r="W105" s="17"/>
      <c r="X105" s="17"/>
      <c r="Y105" s="17"/>
      <c r="Z105" s="17"/>
      <c r="AA105" s="17"/>
      <c r="AB105" s="17"/>
    </row>
    <row r="106" ht="15.75" customHeight="1" outlineLevel="1">
      <c r="A106" s="39">
        <v>105.0</v>
      </c>
      <c r="B106" s="39" t="s">
        <v>694</v>
      </c>
      <c r="C106" s="39" t="s">
        <v>695</v>
      </c>
      <c r="D106" s="93" t="str">
        <f>HYPERLINK("http://www.ispeech.org/","http://www.ispeech.org/")</f>
        <v>http://www.ispeech.org/</v>
      </c>
      <c r="E106" s="39" t="s">
        <v>696</v>
      </c>
      <c r="F106" s="50" t="s">
        <v>698</v>
      </c>
      <c r="G106" s="9"/>
      <c r="H106" s="9"/>
      <c r="I106" s="9"/>
      <c r="J106" s="9"/>
      <c r="K106" s="14"/>
      <c r="L106" s="14"/>
      <c r="M106" s="17"/>
      <c r="N106" s="17"/>
      <c r="O106" s="17"/>
      <c r="P106" s="17"/>
      <c r="Q106" s="17"/>
      <c r="R106" s="17"/>
      <c r="S106" s="17"/>
      <c r="T106" s="17"/>
      <c r="U106" s="17"/>
      <c r="V106" s="17"/>
      <c r="W106" s="17"/>
      <c r="X106" s="17"/>
      <c r="Y106" s="17"/>
      <c r="Z106" s="17"/>
      <c r="AA106" s="17"/>
      <c r="AB106" s="17"/>
    </row>
    <row r="107" ht="15.75" customHeight="1" outlineLevel="1">
      <c r="A107" s="39">
        <v>106.0</v>
      </c>
      <c r="B107" s="39" t="s">
        <v>52</v>
      </c>
      <c r="C107" s="39" t="s">
        <v>700</v>
      </c>
      <c r="D107" s="93" t="str">
        <f>HYPERLINK("https://voicethread.com/","https://voicethread.com/")</f>
        <v>https://voicethread.com/</v>
      </c>
      <c r="E107" s="39" t="s">
        <v>701</v>
      </c>
      <c r="F107" s="50" t="s">
        <v>702</v>
      </c>
      <c r="G107" s="9"/>
      <c r="H107" s="9"/>
      <c r="I107" s="9"/>
      <c r="J107" s="9"/>
      <c r="K107" s="14"/>
      <c r="L107" s="14"/>
      <c r="M107" s="17"/>
      <c r="N107" s="17"/>
      <c r="O107" s="17"/>
      <c r="P107" s="17"/>
      <c r="Q107" s="17"/>
      <c r="R107" s="17"/>
      <c r="S107" s="17"/>
      <c r="T107" s="17"/>
      <c r="U107" s="17"/>
      <c r="V107" s="17"/>
      <c r="W107" s="17"/>
      <c r="X107" s="17"/>
      <c r="Y107" s="17"/>
      <c r="Z107" s="17"/>
      <c r="AA107" s="17"/>
      <c r="AB107" s="17"/>
    </row>
    <row r="108" ht="15.75" customHeight="1" outlineLevel="1">
      <c r="A108" s="39">
        <v>107.0</v>
      </c>
      <c r="B108" s="39" t="s">
        <v>705</v>
      </c>
      <c r="C108" s="39" t="s">
        <v>674</v>
      </c>
      <c r="D108" s="39" t="s">
        <v>706</v>
      </c>
      <c r="E108" s="39" t="s">
        <v>707</v>
      </c>
      <c r="F108" s="50" t="s">
        <v>708</v>
      </c>
      <c r="G108" s="9"/>
      <c r="H108" s="9"/>
      <c r="I108" s="9"/>
      <c r="J108" s="9"/>
      <c r="K108" s="14"/>
      <c r="L108" s="14"/>
      <c r="M108" s="17"/>
      <c r="N108" s="17"/>
      <c r="O108" s="17"/>
      <c r="P108" s="17"/>
      <c r="Q108" s="17"/>
      <c r="R108" s="17"/>
      <c r="S108" s="17"/>
      <c r="T108" s="17"/>
      <c r="U108" s="17"/>
      <c r="V108" s="17"/>
      <c r="W108" s="17"/>
      <c r="X108" s="17"/>
      <c r="Y108" s="17"/>
      <c r="Z108" s="17"/>
      <c r="AA108" s="17"/>
      <c r="AB108" s="17"/>
    </row>
    <row r="109" ht="15.75" customHeight="1" outlineLevel="1">
      <c r="A109" s="39">
        <v>108.0</v>
      </c>
      <c r="B109" s="39" t="s">
        <v>711</v>
      </c>
      <c r="C109" s="39" t="s">
        <v>674</v>
      </c>
      <c r="D109" s="39" t="s">
        <v>712</v>
      </c>
      <c r="E109" s="39" t="s">
        <v>713</v>
      </c>
      <c r="F109" s="50" t="s">
        <v>714</v>
      </c>
      <c r="G109" s="9"/>
      <c r="H109" s="9"/>
      <c r="I109" s="9"/>
      <c r="J109" s="9"/>
      <c r="K109" s="14"/>
      <c r="L109" s="14"/>
      <c r="M109" s="17"/>
      <c r="N109" s="17"/>
      <c r="O109" s="17"/>
      <c r="P109" s="17"/>
      <c r="Q109" s="17"/>
      <c r="R109" s="17"/>
      <c r="S109" s="17"/>
      <c r="T109" s="17"/>
      <c r="U109" s="17"/>
      <c r="V109" s="17"/>
      <c r="W109" s="17"/>
      <c r="X109" s="17"/>
      <c r="Y109" s="17"/>
      <c r="Z109" s="17"/>
      <c r="AA109" s="17"/>
      <c r="AB109" s="17"/>
    </row>
    <row r="110" ht="15.75" customHeight="1" outlineLevel="1">
      <c r="A110" s="39">
        <v>109.0</v>
      </c>
      <c r="B110" s="39" t="s">
        <v>716</v>
      </c>
      <c r="C110" s="39" t="s">
        <v>717</v>
      </c>
      <c r="D110" s="39" t="s">
        <v>718</v>
      </c>
      <c r="E110" s="39" t="s">
        <v>719</v>
      </c>
      <c r="F110" s="50" t="s">
        <v>720</v>
      </c>
      <c r="G110" s="9"/>
      <c r="H110" s="9"/>
      <c r="I110" s="9"/>
      <c r="J110" s="9"/>
      <c r="K110" s="14"/>
      <c r="L110" s="14"/>
      <c r="M110" s="17"/>
      <c r="N110" s="17"/>
      <c r="O110" s="17"/>
      <c r="P110" s="17"/>
      <c r="Q110" s="17"/>
      <c r="R110" s="17"/>
      <c r="S110" s="17"/>
      <c r="T110" s="17"/>
      <c r="U110" s="17"/>
      <c r="V110" s="17"/>
      <c r="W110" s="17"/>
      <c r="X110" s="17"/>
      <c r="Y110" s="17"/>
      <c r="Z110" s="17"/>
      <c r="AA110" s="17"/>
      <c r="AB110" s="17"/>
    </row>
    <row r="111" ht="15.75" customHeight="1" outlineLevel="1">
      <c r="A111" s="39">
        <v>109.0</v>
      </c>
      <c r="B111" s="39" t="s">
        <v>723</v>
      </c>
      <c r="C111" s="39" t="s">
        <v>681</v>
      </c>
      <c r="D111" s="93" t="str">
        <f>HYPERLINK("https://www.littlebirdtales.com/","https://www.littlebirdtales.com/")</f>
        <v>https://www.littlebirdtales.com/</v>
      </c>
      <c r="E111" s="39" t="s">
        <v>725</v>
      </c>
      <c r="F111" s="50" t="s">
        <v>726</v>
      </c>
      <c r="G111" s="9"/>
      <c r="H111" s="9"/>
      <c r="I111" s="9"/>
      <c r="J111" s="9"/>
      <c r="K111" s="14"/>
      <c r="L111" s="14"/>
      <c r="M111" s="17"/>
      <c r="N111" s="17"/>
      <c r="O111" s="17"/>
      <c r="P111" s="17"/>
      <c r="Q111" s="17"/>
      <c r="R111" s="17"/>
      <c r="S111" s="17"/>
      <c r="T111" s="17"/>
      <c r="U111" s="17"/>
      <c r="V111" s="17"/>
      <c r="W111" s="17"/>
      <c r="X111" s="17"/>
      <c r="Y111" s="17"/>
      <c r="Z111" s="17"/>
      <c r="AA111" s="17"/>
      <c r="AB111" s="17"/>
    </row>
    <row r="112" ht="15.75" customHeight="1" outlineLevel="1">
      <c r="A112" s="39">
        <v>110.0</v>
      </c>
      <c r="B112" s="39" t="s">
        <v>728</v>
      </c>
      <c r="C112" s="39" t="s">
        <v>681</v>
      </c>
      <c r="D112" s="93" t="str">
        <f>HYPERLINK("http://www.boomwriter.com/","http://www.boomwriter.com/")</f>
        <v>http://www.boomwriter.com/</v>
      </c>
      <c r="E112" s="39" t="s">
        <v>731</v>
      </c>
      <c r="F112" s="50" t="s">
        <v>732</v>
      </c>
      <c r="G112" s="9"/>
      <c r="H112" s="9"/>
      <c r="I112" s="9"/>
      <c r="J112" s="9"/>
      <c r="K112" s="14"/>
      <c r="L112" s="14"/>
      <c r="M112" s="17"/>
      <c r="N112" s="17"/>
      <c r="O112" s="17"/>
      <c r="P112" s="17"/>
      <c r="Q112" s="17"/>
      <c r="R112" s="17"/>
      <c r="S112" s="17"/>
      <c r="T112" s="17"/>
      <c r="U112" s="17"/>
      <c r="V112" s="17"/>
      <c r="W112" s="17"/>
      <c r="X112" s="17"/>
      <c r="Y112" s="17"/>
      <c r="Z112" s="17"/>
      <c r="AA112" s="17"/>
      <c r="AB112" s="17"/>
    </row>
    <row r="113" ht="15.75" customHeight="1" outlineLevel="1">
      <c r="A113" s="39">
        <v>111.0</v>
      </c>
      <c r="B113" s="39" t="s">
        <v>733</v>
      </c>
      <c r="C113" s="39" t="s">
        <v>734</v>
      </c>
      <c r="D113" s="39" t="s">
        <v>736</v>
      </c>
      <c r="E113" s="39" t="s">
        <v>738</v>
      </c>
      <c r="F113" s="50" t="s">
        <v>739</v>
      </c>
      <c r="G113" s="9"/>
      <c r="H113" s="9"/>
      <c r="I113" s="9"/>
      <c r="J113" s="9"/>
      <c r="K113" s="14"/>
      <c r="L113" s="14"/>
      <c r="M113" s="17"/>
      <c r="N113" s="17"/>
      <c r="O113" s="17"/>
      <c r="P113" s="17"/>
      <c r="Q113" s="17"/>
      <c r="R113" s="17"/>
      <c r="S113" s="17"/>
      <c r="T113" s="17"/>
      <c r="U113" s="17"/>
      <c r="V113" s="17"/>
      <c r="W113" s="17"/>
      <c r="X113" s="17"/>
      <c r="Y113" s="17"/>
      <c r="Z113" s="17"/>
      <c r="AA113" s="17"/>
      <c r="AB113" s="17"/>
    </row>
    <row r="114" ht="15.75" customHeight="1" outlineLevel="1">
      <c r="A114" s="39">
        <v>112.0</v>
      </c>
      <c r="B114" s="39" t="s">
        <v>741</v>
      </c>
      <c r="C114" s="39" t="s">
        <v>742</v>
      </c>
      <c r="D114" s="93" t="str">
        <f>HYPERLINK("http://www.scribblar.com/","http://www.scribblar.com/")</f>
        <v>http://www.scribblar.com/</v>
      </c>
      <c r="E114" s="39" t="s">
        <v>745</v>
      </c>
      <c r="F114" s="50" t="s">
        <v>746</v>
      </c>
      <c r="G114" s="9"/>
      <c r="H114" s="9"/>
      <c r="I114" s="9"/>
      <c r="J114" s="9"/>
      <c r="K114" s="14"/>
      <c r="L114" s="14"/>
      <c r="M114" s="17"/>
      <c r="N114" s="17"/>
      <c r="O114" s="17"/>
      <c r="P114" s="17"/>
      <c r="Q114" s="17"/>
      <c r="R114" s="17"/>
      <c r="S114" s="17"/>
      <c r="T114" s="17"/>
      <c r="U114" s="17"/>
      <c r="V114" s="17"/>
      <c r="W114" s="17"/>
      <c r="X114" s="17"/>
      <c r="Y114" s="17"/>
      <c r="Z114" s="17"/>
      <c r="AA114" s="17"/>
      <c r="AB114" s="17"/>
    </row>
    <row r="115" ht="15.75" customHeight="1" outlineLevel="1">
      <c r="A115" s="39">
        <v>113.0</v>
      </c>
      <c r="B115" s="39" t="s">
        <v>749</v>
      </c>
      <c r="C115" s="39" t="s">
        <v>681</v>
      </c>
      <c r="D115" s="93" t="str">
        <f>HYPERLINK("http://edublogs.org/","http://edublogs.org/")</f>
        <v>http://edublogs.org/</v>
      </c>
      <c r="E115" s="39" t="s">
        <v>752</v>
      </c>
      <c r="F115" s="50" t="s">
        <v>753</v>
      </c>
      <c r="G115" s="9"/>
      <c r="H115" s="9"/>
      <c r="I115" s="9"/>
      <c r="J115" s="9"/>
      <c r="K115" s="14"/>
      <c r="L115" s="14"/>
      <c r="M115" s="17"/>
      <c r="N115" s="17"/>
      <c r="O115" s="17"/>
      <c r="P115" s="17"/>
      <c r="Q115" s="17"/>
      <c r="R115" s="17"/>
      <c r="S115" s="17"/>
      <c r="T115" s="17"/>
      <c r="U115" s="17"/>
      <c r="V115" s="17"/>
      <c r="W115" s="17"/>
      <c r="X115" s="17"/>
      <c r="Y115" s="17"/>
      <c r="Z115" s="17"/>
      <c r="AA115" s="17"/>
      <c r="AB115" s="17"/>
    </row>
    <row r="116" ht="15.75" customHeight="1" outlineLevel="1">
      <c r="A116" s="39">
        <v>114.0</v>
      </c>
      <c r="B116" s="39" t="s">
        <v>756</v>
      </c>
      <c r="C116" s="39" t="s">
        <v>757</v>
      </c>
      <c r="D116" s="93" t="str">
        <f>HYPERLINK("http://clic.xtec.cat/en/jclic/index.htm","http://clic.xtec.cat/en/jclic/index.htm")</f>
        <v>http://clic.xtec.cat/en/jclic/index.htm</v>
      </c>
      <c r="E116" s="39" t="s">
        <v>759</v>
      </c>
      <c r="F116" s="50" t="s">
        <v>760</v>
      </c>
      <c r="G116" s="9"/>
      <c r="H116" s="9"/>
      <c r="I116" s="9"/>
      <c r="J116" s="9"/>
      <c r="K116" s="14"/>
      <c r="L116" s="14"/>
      <c r="M116" s="17"/>
      <c r="N116" s="17"/>
      <c r="O116" s="17"/>
      <c r="P116" s="17"/>
      <c r="Q116" s="17"/>
      <c r="R116" s="17"/>
      <c r="S116" s="17"/>
      <c r="T116" s="17"/>
      <c r="U116" s="17"/>
      <c r="V116" s="17"/>
      <c r="W116" s="17"/>
      <c r="X116" s="17"/>
      <c r="Y116" s="17"/>
      <c r="Z116" s="17"/>
      <c r="AA116" s="17"/>
      <c r="AB116" s="17"/>
    </row>
    <row r="117" ht="15.75" customHeight="1" outlineLevel="1">
      <c r="A117" s="39">
        <v>115.0</v>
      </c>
      <c r="B117" s="39" t="s">
        <v>763</v>
      </c>
      <c r="C117" s="39" t="s">
        <v>764</v>
      </c>
      <c r="D117" s="39" t="s">
        <v>641</v>
      </c>
      <c r="E117" s="39" t="s">
        <v>766</v>
      </c>
      <c r="F117" s="50" t="s">
        <v>768</v>
      </c>
      <c r="G117" s="9"/>
      <c r="H117" s="9"/>
      <c r="I117" s="9"/>
      <c r="J117" s="9"/>
      <c r="K117" s="14"/>
      <c r="L117" s="14"/>
      <c r="M117" s="17"/>
      <c r="N117" s="17"/>
      <c r="O117" s="17"/>
      <c r="P117" s="17"/>
      <c r="Q117" s="17"/>
      <c r="R117" s="17"/>
      <c r="S117" s="17"/>
      <c r="T117" s="17"/>
      <c r="U117" s="17"/>
      <c r="V117" s="17"/>
      <c r="W117" s="17"/>
      <c r="X117" s="17"/>
      <c r="Y117" s="17"/>
      <c r="Z117" s="17"/>
      <c r="AA117" s="17"/>
      <c r="AB117" s="17"/>
    </row>
    <row r="118" ht="15.75" customHeight="1" outlineLevel="1">
      <c r="A118" s="39">
        <v>116.0</v>
      </c>
      <c r="B118" s="39" t="s">
        <v>773</v>
      </c>
      <c r="C118" s="39" t="s">
        <v>764</v>
      </c>
      <c r="D118" s="93" t="str">
        <f>HYPERLINK("http://www.quizrevolution.com/","http://www.quizrevolution.com/")</f>
        <v>http://www.quizrevolution.com/</v>
      </c>
      <c r="E118" s="39" t="s">
        <v>774</v>
      </c>
      <c r="F118" s="50" t="s">
        <v>775</v>
      </c>
      <c r="G118" s="9"/>
      <c r="H118" s="9"/>
      <c r="I118" s="9"/>
      <c r="J118" s="9"/>
      <c r="K118" s="14"/>
      <c r="L118" s="14"/>
      <c r="M118" s="17"/>
      <c r="N118" s="17"/>
      <c r="O118" s="17"/>
      <c r="P118" s="17"/>
      <c r="Q118" s="17"/>
      <c r="R118" s="17"/>
      <c r="S118" s="17"/>
      <c r="T118" s="17"/>
      <c r="U118" s="17"/>
      <c r="V118" s="17"/>
      <c r="W118" s="17"/>
      <c r="X118" s="17"/>
      <c r="Y118" s="17"/>
      <c r="Z118" s="17"/>
      <c r="AA118" s="17"/>
      <c r="AB118" s="17"/>
    </row>
    <row r="119" ht="15.75" customHeight="1" outlineLevel="1">
      <c r="A119" s="39">
        <v>117.0</v>
      </c>
      <c r="B119" s="39" t="s">
        <v>780</v>
      </c>
      <c r="C119" s="39" t="s">
        <v>781</v>
      </c>
      <c r="D119" s="93" t="str">
        <f>HYPERLINK("http://www.99chats.com/","http://www.99chats.com/")</f>
        <v>http://www.99chats.com/</v>
      </c>
      <c r="E119" s="39" t="s">
        <v>782</v>
      </c>
      <c r="F119" s="50" t="s">
        <v>783</v>
      </c>
      <c r="G119" s="9"/>
      <c r="H119" s="9"/>
      <c r="I119" s="9"/>
      <c r="J119" s="9"/>
      <c r="K119" s="14"/>
      <c r="L119" s="14"/>
      <c r="M119" s="17"/>
      <c r="N119" s="17"/>
      <c r="O119" s="17"/>
      <c r="P119" s="17"/>
      <c r="Q119" s="17"/>
      <c r="R119" s="17"/>
      <c r="S119" s="17"/>
      <c r="T119" s="17"/>
      <c r="U119" s="17"/>
      <c r="V119" s="17"/>
      <c r="W119" s="17"/>
      <c r="X119" s="17"/>
      <c r="Y119" s="17"/>
      <c r="Z119" s="17"/>
      <c r="AA119" s="17"/>
      <c r="AB119" s="17"/>
    </row>
    <row r="120" ht="15.75" customHeight="1" outlineLevel="1">
      <c r="A120" s="39">
        <v>118.0</v>
      </c>
      <c r="B120" s="39" t="s">
        <v>788</v>
      </c>
      <c r="C120" s="39" t="s">
        <v>789</v>
      </c>
      <c r="D120" s="39" t="s">
        <v>790</v>
      </c>
      <c r="E120" s="110" t="s">
        <v>791</v>
      </c>
      <c r="F120" s="50" t="s">
        <v>792</v>
      </c>
      <c r="G120" s="111"/>
      <c r="H120" s="9"/>
      <c r="I120" s="111"/>
      <c r="J120" s="9"/>
      <c r="K120" s="14"/>
      <c r="L120" s="14"/>
      <c r="M120" s="17"/>
      <c r="N120" s="17"/>
      <c r="O120" s="17"/>
      <c r="P120" s="17"/>
      <c r="Q120" s="17"/>
      <c r="R120" s="17"/>
      <c r="S120" s="17"/>
      <c r="T120" s="17"/>
      <c r="U120" s="17"/>
      <c r="V120" s="17"/>
      <c r="W120" s="17"/>
      <c r="X120" s="17"/>
      <c r="Y120" s="17"/>
      <c r="Z120" s="17"/>
      <c r="AA120" s="17"/>
      <c r="AB120" s="17"/>
    </row>
    <row r="121" ht="15.75" customHeight="1" outlineLevel="1">
      <c r="A121" s="39">
        <v>119.0</v>
      </c>
      <c r="B121" s="114" t="s">
        <v>793</v>
      </c>
      <c r="C121" s="39" t="s">
        <v>794</v>
      </c>
      <c r="D121" s="83" t="s">
        <v>795</v>
      </c>
      <c r="E121" s="39"/>
      <c r="F121" s="50"/>
      <c r="G121" s="9"/>
      <c r="H121" s="9"/>
      <c r="I121" s="9"/>
      <c r="J121" s="9"/>
      <c r="K121" s="14"/>
      <c r="L121" s="14"/>
      <c r="M121" s="17"/>
      <c r="N121" s="17"/>
      <c r="O121" s="17"/>
      <c r="P121" s="17"/>
      <c r="Q121" s="17"/>
      <c r="R121" s="17"/>
      <c r="S121" s="17"/>
      <c r="T121" s="17"/>
      <c r="U121" s="17"/>
      <c r="V121" s="17"/>
      <c r="W121" s="17"/>
      <c r="X121" s="17"/>
      <c r="Y121" s="17"/>
      <c r="Z121" s="17"/>
      <c r="AA121" s="17"/>
      <c r="AB121" s="17"/>
    </row>
    <row r="122" ht="15.75" customHeight="1" outlineLevel="1">
      <c r="A122" s="39">
        <v>120.0</v>
      </c>
      <c r="B122" s="93" t="str">
        <f>HYPERLINK("http://dvolver.com/moviemaker/index.html","Dvolver Movie Maker")</f>
        <v>Dvolver Movie Maker</v>
      </c>
      <c r="C122" s="39" t="s">
        <v>796</v>
      </c>
      <c r="D122" s="39" t="s">
        <v>797</v>
      </c>
      <c r="E122" s="39"/>
      <c r="F122" s="50"/>
      <c r="G122" s="9"/>
      <c r="H122" s="9"/>
      <c r="I122" s="9"/>
      <c r="J122" s="9"/>
      <c r="K122" s="14"/>
      <c r="L122" s="14"/>
      <c r="M122" s="17"/>
      <c r="N122" s="17"/>
      <c r="O122" s="17"/>
      <c r="P122" s="17"/>
      <c r="Q122" s="17"/>
      <c r="R122" s="17"/>
      <c r="S122" s="17"/>
      <c r="T122" s="17"/>
      <c r="U122" s="17"/>
      <c r="V122" s="17"/>
      <c r="W122" s="17"/>
      <c r="X122" s="17"/>
      <c r="Y122" s="17"/>
      <c r="Z122" s="17"/>
      <c r="AA122" s="17"/>
      <c r="AB122" s="17"/>
    </row>
    <row r="123" ht="15.75" customHeight="1" outlineLevel="1">
      <c r="A123" s="39">
        <v>121.0</v>
      </c>
      <c r="B123" s="93" t="str">
        <f>HYPERLINK("http://digitalfilms.com/","Digital Films")</f>
        <v>Digital Films</v>
      </c>
      <c r="C123" s="39" t="s">
        <v>798</v>
      </c>
      <c r="D123" s="39" t="s">
        <v>799</v>
      </c>
      <c r="E123" s="39"/>
      <c r="F123" s="50"/>
      <c r="G123" s="9"/>
      <c r="H123" s="9"/>
      <c r="I123" s="9"/>
      <c r="J123" s="9"/>
      <c r="K123" s="14"/>
      <c r="L123" s="14"/>
      <c r="M123" s="17"/>
      <c r="N123" s="17"/>
      <c r="O123" s="17"/>
      <c r="P123" s="17"/>
      <c r="Q123" s="17"/>
      <c r="R123" s="17"/>
      <c r="S123" s="17"/>
      <c r="T123" s="17"/>
      <c r="U123" s="17"/>
      <c r="V123" s="17"/>
      <c r="W123" s="17"/>
      <c r="X123" s="17"/>
      <c r="Y123" s="17"/>
      <c r="Z123" s="17"/>
      <c r="AA123" s="17"/>
      <c r="AB123" s="17"/>
    </row>
    <row r="124" ht="15.75" customHeight="1" outlineLevel="1">
      <c r="A124" s="39">
        <v>122.0</v>
      </c>
      <c r="B124" s="93" t="str">
        <f>HYPERLINK("http://www.creazaeducation.com/this-is-creaza/Cartoonist","Creaza Cartoonist")</f>
        <v>Creaza Cartoonist</v>
      </c>
      <c r="C124" s="39" t="s">
        <v>801</v>
      </c>
      <c r="D124" s="39" t="s">
        <v>802</v>
      </c>
      <c r="E124" s="39"/>
      <c r="F124" s="50"/>
      <c r="G124" s="9"/>
      <c r="H124" s="9"/>
      <c r="I124" s="9"/>
      <c r="J124" s="9"/>
      <c r="K124" s="14"/>
      <c r="L124" s="14"/>
      <c r="M124" s="17"/>
      <c r="N124" s="17"/>
      <c r="O124" s="17"/>
      <c r="P124" s="17"/>
      <c r="Q124" s="17"/>
      <c r="R124" s="17"/>
      <c r="S124" s="17"/>
      <c r="T124" s="17"/>
      <c r="U124" s="17"/>
      <c r="V124" s="17"/>
      <c r="W124" s="17"/>
      <c r="X124" s="17"/>
      <c r="Y124" s="17"/>
      <c r="Z124" s="17"/>
      <c r="AA124" s="17"/>
      <c r="AB124" s="17"/>
    </row>
    <row r="125" ht="15.75" customHeight="1" outlineLevel="1">
      <c r="A125" s="39">
        <v>123.0</v>
      </c>
      <c r="B125" s="93" t="str">
        <f>HYPERLINK("http://www.fotobabble.com/","fotobabble ")</f>
        <v>fotobabble </v>
      </c>
      <c r="C125" s="39" t="s">
        <v>804</v>
      </c>
      <c r="D125" s="39" t="s">
        <v>805</v>
      </c>
      <c r="E125" s="39"/>
      <c r="F125" s="50"/>
      <c r="G125" s="9"/>
      <c r="H125" s="9"/>
      <c r="I125" s="9"/>
      <c r="J125" s="9"/>
      <c r="K125" s="14"/>
      <c r="L125" s="14"/>
      <c r="M125" s="17"/>
      <c r="N125" s="17"/>
      <c r="O125" s="17"/>
      <c r="P125" s="17"/>
      <c r="Q125" s="17"/>
      <c r="R125" s="17"/>
      <c r="S125" s="17"/>
      <c r="T125" s="17"/>
      <c r="U125" s="17"/>
      <c r="V125" s="17"/>
      <c r="W125" s="17"/>
      <c r="X125" s="17"/>
      <c r="Y125" s="17"/>
      <c r="Z125" s="17"/>
      <c r="AA125" s="17"/>
      <c r="AB125" s="17"/>
    </row>
    <row r="126" ht="15.75" customHeight="1" outlineLevel="1">
      <c r="A126" s="39">
        <v>124.0</v>
      </c>
      <c r="B126" s="123" t="s">
        <v>806</v>
      </c>
      <c r="C126" s="93" t="str">
        <f>HYPERLINK("http://download.cnet.com/Screen-Recorder/","http://download.cnet.com/Screen-Recorder/")</f>
        <v>http://download.cnet.com/Screen-Recorder/</v>
      </c>
      <c r="D126" s="39" t="s">
        <v>807</v>
      </c>
      <c r="E126" s="39"/>
      <c r="F126" s="50"/>
      <c r="G126" s="9"/>
      <c r="H126" s="9"/>
      <c r="I126" s="9"/>
      <c r="J126" s="9"/>
      <c r="K126" s="14"/>
      <c r="L126" s="14"/>
      <c r="M126" s="17"/>
      <c r="N126" s="17"/>
      <c r="O126" s="17"/>
      <c r="P126" s="17"/>
      <c r="Q126" s="17"/>
      <c r="R126" s="17"/>
      <c r="S126" s="17"/>
      <c r="T126" s="17"/>
      <c r="U126" s="17"/>
      <c r="V126" s="17"/>
      <c r="W126" s="17"/>
      <c r="X126" s="17"/>
      <c r="Y126" s="17"/>
      <c r="Z126" s="17"/>
      <c r="AA126" s="17"/>
      <c r="AB126" s="17"/>
    </row>
    <row r="127" ht="15.75" customHeight="1" outlineLevel="1">
      <c r="A127" s="39">
        <v>125.0</v>
      </c>
      <c r="B127" s="93" t="str">
        <f>HYPERLINK("http://www.classtools.net/fb/home/page","Fakebook")</f>
        <v>Fakebook</v>
      </c>
      <c r="C127" s="39" t="s">
        <v>808</v>
      </c>
      <c r="D127" s="39" t="s">
        <v>809</v>
      </c>
      <c r="E127" s="39"/>
      <c r="F127" s="50"/>
      <c r="G127" s="9"/>
      <c r="H127" s="9"/>
      <c r="I127" s="9"/>
      <c r="J127" s="9"/>
      <c r="K127" s="14"/>
      <c r="L127" s="14"/>
      <c r="M127" s="17"/>
      <c r="N127" s="17"/>
      <c r="O127" s="17"/>
      <c r="P127" s="17"/>
      <c r="Q127" s="17"/>
      <c r="R127" s="17"/>
      <c r="S127" s="17"/>
      <c r="T127" s="17"/>
      <c r="U127" s="17"/>
      <c r="V127" s="17"/>
      <c r="W127" s="17"/>
      <c r="X127" s="17"/>
      <c r="Y127" s="17"/>
      <c r="Z127" s="17"/>
      <c r="AA127" s="17"/>
      <c r="AB127" s="17"/>
    </row>
    <row r="128" ht="15.75" customHeight="1" outlineLevel="1">
      <c r="A128" s="39">
        <v>126.0</v>
      </c>
      <c r="B128" s="93" t="str">
        <f>HYPERLINK("http://goanimate.com/","Go!Animate")</f>
        <v>Go!Animate</v>
      </c>
      <c r="C128" s="39" t="s">
        <v>810</v>
      </c>
      <c r="D128" s="39" t="s">
        <v>811</v>
      </c>
      <c r="E128" s="39"/>
      <c r="F128" s="50"/>
      <c r="G128" s="9"/>
      <c r="H128" s="9"/>
      <c r="I128" s="9"/>
      <c r="J128" s="9"/>
      <c r="K128" s="14"/>
      <c r="L128" s="14"/>
      <c r="M128" s="17"/>
      <c r="N128" s="17"/>
      <c r="O128" s="17"/>
      <c r="P128" s="17"/>
      <c r="Q128" s="17"/>
      <c r="R128" s="17"/>
      <c r="S128" s="17"/>
      <c r="T128" s="17"/>
      <c r="U128" s="17"/>
      <c r="V128" s="17"/>
      <c r="W128" s="17"/>
      <c r="X128" s="17"/>
      <c r="Y128" s="17"/>
      <c r="Z128" s="17"/>
      <c r="AA128" s="17"/>
      <c r="AB128" s="17"/>
    </row>
    <row r="129" ht="15.75" customHeight="1" outlineLevel="1">
      <c r="A129" s="39">
        <v>127.0</v>
      </c>
      <c r="B129" s="93" t="str">
        <f>HYPERLINK("https://littlebirdtales.com/","Little Bird Tales")</f>
        <v>Little Bird Tales</v>
      </c>
      <c r="C129" s="39" t="s">
        <v>817</v>
      </c>
      <c r="D129" s="39" t="s">
        <v>818</v>
      </c>
      <c r="E129" s="39"/>
      <c r="F129" s="50"/>
      <c r="G129" s="9"/>
      <c r="H129" s="9"/>
      <c r="I129" s="9"/>
      <c r="J129" s="9"/>
      <c r="K129" s="14"/>
      <c r="L129" s="14"/>
      <c r="M129" s="17"/>
      <c r="N129" s="17"/>
      <c r="O129" s="17"/>
      <c r="P129" s="17"/>
      <c r="Q129" s="17"/>
      <c r="R129" s="17"/>
      <c r="S129" s="17"/>
      <c r="T129" s="17"/>
      <c r="U129" s="17"/>
      <c r="V129" s="17"/>
      <c r="W129" s="17"/>
      <c r="X129" s="17"/>
      <c r="Y129" s="17"/>
      <c r="Z129" s="17"/>
      <c r="AA129" s="17"/>
      <c r="AB129" s="17"/>
    </row>
    <row r="130" ht="15.75" customHeight="1" outlineLevel="1">
      <c r="A130" s="39">
        <v>128.0</v>
      </c>
      <c r="B130" s="93" t="str">
        <f>HYPERLINK("http://www.makebeliefscomix.com/","Make Beliefs Comix")</f>
        <v>Make Beliefs Comix</v>
      </c>
      <c r="C130" s="39" t="s">
        <v>822</v>
      </c>
      <c r="D130" s="39" t="s">
        <v>823</v>
      </c>
      <c r="E130" s="39"/>
      <c r="F130" s="50"/>
      <c r="G130" s="9"/>
      <c r="H130" s="9"/>
      <c r="I130" s="9"/>
      <c r="J130" s="9"/>
      <c r="K130" s="14"/>
      <c r="L130" s="14"/>
      <c r="M130" s="17"/>
      <c r="N130" s="17"/>
      <c r="O130" s="17"/>
      <c r="P130" s="17"/>
      <c r="Q130" s="17"/>
      <c r="R130" s="17"/>
      <c r="S130" s="17"/>
      <c r="T130" s="17"/>
      <c r="U130" s="17"/>
      <c r="V130" s="17"/>
      <c r="W130" s="17"/>
      <c r="X130" s="17"/>
      <c r="Y130" s="17"/>
      <c r="Z130" s="17"/>
      <c r="AA130" s="17"/>
      <c r="AB130" s="17"/>
    </row>
    <row r="131" ht="15.75" customHeight="1" outlineLevel="1">
      <c r="A131" s="39">
        <v>129.0</v>
      </c>
      <c r="B131" s="93" t="str">
        <f>HYPERLINK("http://www.meograph.com/","Meograph")</f>
        <v>Meograph</v>
      </c>
      <c r="C131" s="39" t="s">
        <v>829</v>
      </c>
      <c r="D131" s="39" t="s">
        <v>830</v>
      </c>
      <c r="E131" s="39"/>
      <c r="F131" s="50"/>
      <c r="G131" s="9"/>
      <c r="H131" s="9"/>
      <c r="I131" s="9"/>
      <c r="J131" s="9"/>
      <c r="K131" s="14"/>
      <c r="L131" s="14"/>
      <c r="M131" s="17"/>
      <c r="N131" s="17"/>
      <c r="O131" s="17"/>
      <c r="P131" s="17"/>
      <c r="Q131" s="17"/>
      <c r="R131" s="17"/>
      <c r="S131" s="17"/>
      <c r="T131" s="17"/>
      <c r="U131" s="17"/>
      <c r="V131" s="17"/>
      <c r="W131" s="17"/>
      <c r="X131" s="17"/>
      <c r="Y131" s="17"/>
      <c r="Z131" s="17"/>
      <c r="AA131" s="17"/>
      <c r="AB131" s="17"/>
    </row>
    <row r="132" ht="15.75" customHeight="1" outlineLevel="1">
      <c r="A132" s="39">
        <v>130.0</v>
      </c>
      <c r="B132" s="93" t="str">
        <f>HYPERLINK("http://www.mapskip.com/","Mapskip")</f>
        <v>Mapskip</v>
      </c>
      <c r="C132" s="39" t="s">
        <v>833</v>
      </c>
      <c r="D132" s="39" t="s">
        <v>834</v>
      </c>
      <c r="E132" s="39"/>
      <c r="F132" s="50"/>
      <c r="G132" s="9"/>
      <c r="H132" s="9"/>
      <c r="I132" s="9"/>
      <c r="J132" s="9"/>
      <c r="K132" s="14"/>
      <c r="L132" s="14"/>
      <c r="M132" s="17"/>
      <c r="N132" s="17"/>
      <c r="O132" s="17"/>
      <c r="P132" s="17"/>
      <c r="Q132" s="17"/>
      <c r="R132" s="17"/>
      <c r="S132" s="17"/>
      <c r="T132" s="17"/>
      <c r="U132" s="17"/>
      <c r="V132" s="17"/>
      <c r="W132" s="17"/>
      <c r="X132" s="17"/>
      <c r="Y132" s="17"/>
      <c r="Z132" s="17"/>
      <c r="AA132" s="17"/>
      <c r="AB132" s="17"/>
    </row>
    <row r="133" ht="15.75" customHeight="1" outlineLevel="1">
      <c r="A133" s="39">
        <v>131.0</v>
      </c>
      <c r="B133" s="93" t="str">
        <f>HYPERLINK("https://www.peanutgalleryfilms.com/","The Peanut Gallery")</f>
        <v>The Peanut Gallery</v>
      </c>
      <c r="C133" s="39" t="s">
        <v>835</v>
      </c>
      <c r="D133" s="39" t="s">
        <v>836</v>
      </c>
      <c r="E133" s="39"/>
      <c r="F133" s="50"/>
      <c r="G133" s="9"/>
      <c r="H133" s="9"/>
      <c r="I133" s="9"/>
      <c r="J133" s="9"/>
      <c r="K133" s="14"/>
      <c r="L133" s="14"/>
      <c r="M133" s="17"/>
      <c r="N133" s="17"/>
      <c r="O133" s="17"/>
      <c r="P133" s="17"/>
      <c r="Q133" s="17"/>
      <c r="R133" s="17"/>
      <c r="S133" s="17"/>
      <c r="T133" s="17"/>
      <c r="U133" s="17"/>
      <c r="V133" s="17"/>
      <c r="W133" s="17"/>
      <c r="X133" s="17"/>
      <c r="Y133" s="17"/>
      <c r="Z133" s="17"/>
      <c r="AA133" s="17"/>
      <c r="AB133" s="17"/>
    </row>
    <row r="134" ht="15.75" customHeight="1" outlineLevel="1">
      <c r="A134" s="39">
        <v>132.0</v>
      </c>
      <c r="B134" s="93" t="str">
        <f>HYPERLINK("http://www.voki.com/","Voki")</f>
        <v>Voki</v>
      </c>
      <c r="C134" s="39" t="s">
        <v>837</v>
      </c>
      <c r="D134" s="39" t="s">
        <v>838</v>
      </c>
      <c r="E134" s="39"/>
      <c r="F134" s="50"/>
      <c r="G134" s="9"/>
      <c r="H134" s="9"/>
      <c r="I134" s="9"/>
      <c r="J134" s="9"/>
      <c r="K134" s="14"/>
      <c r="L134" s="14"/>
      <c r="M134" s="17"/>
      <c r="N134" s="17"/>
      <c r="O134" s="17"/>
      <c r="P134" s="17"/>
      <c r="Q134" s="17"/>
      <c r="R134" s="17"/>
      <c r="S134" s="17"/>
      <c r="T134" s="17"/>
      <c r="U134" s="17"/>
      <c r="V134" s="17"/>
      <c r="W134" s="17"/>
      <c r="X134" s="17"/>
      <c r="Y134" s="17"/>
      <c r="Z134" s="17"/>
      <c r="AA134" s="17"/>
      <c r="AB134" s="17"/>
    </row>
    <row r="135" ht="15.75" customHeight="1" outlineLevel="1">
      <c r="A135" s="39">
        <v>133.0</v>
      </c>
      <c r="B135" s="93" t="str">
        <f>HYPERLINK("http://www.zimmertwins.com/splash","Zimmer Twins")</f>
        <v>Zimmer Twins</v>
      </c>
      <c r="C135" s="39" t="s">
        <v>839</v>
      </c>
      <c r="D135" s="39" t="s">
        <v>840</v>
      </c>
      <c r="E135" s="39"/>
      <c r="F135" s="50"/>
      <c r="G135" s="9"/>
      <c r="H135" s="9"/>
      <c r="I135" s="9"/>
      <c r="J135" s="9"/>
      <c r="K135" s="14"/>
      <c r="L135" s="14"/>
      <c r="M135" s="17"/>
      <c r="N135" s="17"/>
      <c r="O135" s="17"/>
      <c r="P135" s="17"/>
      <c r="Q135" s="17"/>
      <c r="R135" s="17"/>
      <c r="S135" s="17"/>
      <c r="T135" s="17"/>
      <c r="U135" s="17"/>
      <c r="V135" s="17"/>
      <c r="W135" s="17"/>
      <c r="X135" s="17"/>
      <c r="Y135" s="17"/>
      <c r="Z135" s="17"/>
      <c r="AA135" s="17"/>
      <c r="AB135" s="17"/>
    </row>
    <row r="136" ht="15.75" customHeight="1" outlineLevel="1">
      <c r="A136" s="39">
        <v>134.0</v>
      </c>
      <c r="B136" s="93" t="str">
        <f>HYPERLINK("http://www.benettonplay.com/toys/flipbookdeluxe/guest.php","Flipbook!")</f>
        <v>Flipbook!</v>
      </c>
      <c r="C136" s="39" t="s">
        <v>841</v>
      </c>
      <c r="D136" s="39" t="s">
        <v>842</v>
      </c>
      <c r="E136" s="39"/>
      <c r="F136" s="50"/>
      <c r="G136" s="9"/>
      <c r="H136" s="9"/>
      <c r="I136" s="9"/>
      <c r="J136" s="9"/>
      <c r="K136" s="14"/>
      <c r="L136" s="14"/>
      <c r="M136" s="17"/>
      <c r="N136" s="17"/>
      <c r="O136" s="17"/>
      <c r="P136" s="17"/>
      <c r="Q136" s="17"/>
      <c r="R136" s="17"/>
      <c r="S136" s="17"/>
      <c r="T136" s="17"/>
      <c r="U136" s="17"/>
      <c r="V136" s="17"/>
      <c r="W136" s="17"/>
      <c r="X136" s="17"/>
      <c r="Y136" s="17"/>
      <c r="Z136" s="17"/>
      <c r="AA136" s="17"/>
      <c r="AB136" s="17"/>
    </row>
    <row r="137" ht="15.75" customHeight="1" outlineLevel="1">
      <c r="A137" s="39">
        <v>135.0</v>
      </c>
      <c r="B137" s="93" t="str">
        <f>HYPERLINK("http://zopler.com/","Zopler")</f>
        <v>Zopler</v>
      </c>
      <c r="C137" s="39" t="s">
        <v>846</v>
      </c>
      <c r="D137" s="39" t="s">
        <v>847</v>
      </c>
      <c r="E137" s="39"/>
      <c r="F137" s="50"/>
      <c r="G137" s="9"/>
      <c r="H137" s="9"/>
      <c r="I137" s="9"/>
      <c r="J137" s="9"/>
      <c r="K137" s="14"/>
      <c r="L137" s="14"/>
      <c r="M137" s="17"/>
      <c r="N137" s="17"/>
      <c r="O137" s="17"/>
      <c r="P137" s="17"/>
      <c r="Q137" s="17"/>
      <c r="R137" s="17"/>
      <c r="S137" s="17"/>
      <c r="T137" s="17"/>
      <c r="U137" s="17"/>
      <c r="V137" s="17"/>
      <c r="W137" s="17"/>
      <c r="X137" s="17"/>
      <c r="Y137" s="17"/>
      <c r="Z137" s="17"/>
      <c r="AA137" s="17"/>
      <c r="AB137" s="17"/>
    </row>
    <row r="138" ht="15.75" customHeight="1" outlineLevel="1">
      <c r="A138" s="39">
        <v>136.0</v>
      </c>
      <c r="B138" s="93" t="str">
        <f>HYPERLINK("http://animoto.com/education/","Animoto")</f>
        <v>Animoto</v>
      </c>
      <c r="C138" s="39" t="s">
        <v>850</v>
      </c>
      <c r="D138" s="39" t="s">
        <v>851</v>
      </c>
      <c r="E138" s="39"/>
      <c r="F138" s="50"/>
      <c r="G138" s="9"/>
      <c r="H138" s="9"/>
      <c r="I138" s="9"/>
      <c r="J138" s="9"/>
      <c r="K138" s="14"/>
      <c r="L138" s="14"/>
      <c r="M138" s="17"/>
      <c r="N138" s="17"/>
      <c r="O138" s="17"/>
      <c r="P138" s="17"/>
      <c r="Q138" s="17"/>
      <c r="R138" s="17"/>
      <c r="S138" s="17"/>
      <c r="T138" s="17"/>
      <c r="U138" s="17"/>
      <c r="V138" s="17"/>
      <c r="W138" s="17"/>
      <c r="X138" s="17"/>
      <c r="Y138" s="17"/>
      <c r="Z138" s="17"/>
      <c r="AA138" s="17"/>
      <c r="AB138" s="17"/>
    </row>
    <row r="139" ht="15.75" customHeight="1" outlineLevel="1">
      <c r="A139" s="39">
        <v>137.0</v>
      </c>
      <c r="B139" s="93" t="str">
        <f>HYPERLINK("http://zeega.com/","Zeega")</f>
        <v>Zeega</v>
      </c>
      <c r="C139" s="39" t="s">
        <v>855</v>
      </c>
      <c r="D139" s="39" t="s">
        <v>857</v>
      </c>
      <c r="E139" s="39"/>
      <c r="F139" s="50"/>
      <c r="G139" s="9"/>
      <c r="H139" s="9"/>
      <c r="I139" s="9"/>
      <c r="J139" s="9"/>
      <c r="K139" s="14"/>
      <c r="L139" s="14"/>
      <c r="M139" s="17"/>
      <c r="N139" s="17"/>
      <c r="O139" s="17"/>
      <c r="P139" s="17"/>
      <c r="Q139" s="17"/>
      <c r="R139" s="17"/>
      <c r="S139" s="17"/>
      <c r="T139" s="17"/>
      <c r="U139" s="17"/>
      <c r="V139" s="17"/>
      <c r="W139" s="17"/>
      <c r="X139" s="17"/>
      <c r="Y139" s="17"/>
      <c r="Z139" s="17"/>
      <c r="AA139" s="17"/>
      <c r="AB139" s="17"/>
    </row>
    <row r="140" ht="15.75" customHeight="1" outlineLevel="1">
      <c r="A140" s="39">
        <v>138.0</v>
      </c>
      <c r="B140" s="93" t="str">
        <f>HYPERLINK("http://www.slidestory.com/","SlideStory")</f>
        <v>SlideStory</v>
      </c>
      <c r="C140" s="39" t="s">
        <v>858</v>
      </c>
      <c r="D140" s="39" t="s">
        <v>859</v>
      </c>
      <c r="E140" s="39"/>
      <c r="F140" s="50"/>
      <c r="G140" s="9"/>
      <c r="H140" s="9"/>
      <c r="I140" s="9"/>
      <c r="J140" s="9"/>
      <c r="K140" s="14"/>
      <c r="L140" s="14"/>
      <c r="M140" s="17"/>
      <c r="N140" s="17"/>
      <c r="O140" s="17"/>
      <c r="P140" s="17"/>
      <c r="Q140" s="17"/>
      <c r="R140" s="17"/>
      <c r="S140" s="17"/>
      <c r="T140" s="17"/>
      <c r="U140" s="17"/>
      <c r="V140" s="17"/>
      <c r="W140" s="17"/>
      <c r="X140" s="17"/>
      <c r="Y140" s="17"/>
      <c r="Z140" s="17"/>
      <c r="AA140" s="17"/>
      <c r="AB140" s="17"/>
    </row>
    <row r="141" ht="15.75" customHeight="1">
      <c r="A141" s="9"/>
      <c r="B141" s="9"/>
      <c r="C141" s="9"/>
      <c r="D141" s="9"/>
      <c r="E141" s="9"/>
      <c r="F141" s="9"/>
      <c r="G141" s="9"/>
      <c r="H141" s="9"/>
      <c r="I141" s="9"/>
      <c r="J141" s="9"/>
      <c r="K141" s="14"/>
      <c r="L141" s="14"/>
      <c r="M141" s="17"/>
      <c r="N141" s="17"/>
      <c r="O141" s="17"/>
      <c r="P141" s="17"/>
      <c r="Q141" s="17"/>
      <c r="R141" s="17"/>
      <c r="S141" s="17"/>
      <c r="T141" s="17"/>
      <c r="U141" s="17"/>
      <c r="V141" s="17"/>
      <c r="W141" s="17"/>
      <c r="X141" s="17"/>
      <c r="Y141" s="17"/>
      <c r="Z141" s="17"/>
      <c r="AA141" s="17"/>
      <c r="AB141" s="17"/>
    </row>
    <row r="142" ht="15.75" customHeight="1">
      <c r="A142" s="6"/>
      <c r="E142" s="9"/>
      <c r="F142" s="9"/>
      <c r="G142" s="9"/>
      <c r="H142" s="9"/>
      <c r="I142" s="9"/>
      <c r="J142" s="9"/>
      <c r="K142" s="116"/>
      <c r="L142" s="14"/>
      <c r="M142" s="17"/>
      <c r="N142" s="17"/>
      <c r="O142" s="17"/>
      <c r="P142" s="17"/>
      <c r="Q142" s="17"/>
      <c r="R142" s="17"/>
      <c r="S142" s="17"/>
      <c r="T142" s="17"/>
      <c r="U142" s="17"/>
      <c r="V142" s="17"/>
      <c r="W142" s="17"/>
      <c r="X142" s="17"/>
      <c r="Y142" s="17"/>
      <c r="Z142" s="17"/>
      <c r="AA142" s="17"/>
      <c r="AB142" s="17"/>
    </row>
    <row r="143" ht="15.75" customHeight="1">
      <c r="A143" s="136"/>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c r="AA143" s="137"/>
      <c r="AB143" s="138"/>
    </row>
    <row r="144" ht="15.75" customHeight="1">
      <c r="A144" s="139"/>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140"/>
    </row>
    <row r="145" ht="15.75" customHeight="1">
      <c r="A145" s="139"/>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140"/>
    </row>
    <row r="146" ht="15.75" customHeight="1">
      <c r="A146" s="141"/>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c r="AB146" s="143"/>
    </row>
    <row r="147" ht="15.75" customHeight="1">
      <c r="A147" s="144"/>
      <c r="K147" s="145"/>
      <c r="L147" s="14"/>
      <c r="M147" s="17"/>
      <c r="N147" s="17"/>
      <c r="O147" s="17"/>
      <c r="P147" s="17"/>
      <c r="Q147" s="17"/>
      <c r="R147" s="17"/>
      <c r="S147" s="17"/>
      <c r="T147" s="17"/>
      <c r="U147" s="17"/>
      <c r="V147" s="17"/>
      <c r="W147" s="17"/>
      <c r="X147" s="17"/>
      <c r="Y147" s="17"/>
      <c r="Z147" s="17"/>
      <c r="AA147" s="17"/>
      <c r="AB147" s="17"/>
    </row>
    <row r="148" ht="15.75" customHeight="1">
      <c r="A148" s="125" t="s">
        <v>407</v>
      </c>
      <c r="B148" s="146" t="s">
        <v>408</v>
      </c>
      <c r="C148" s="146" t="s">
        <v>409</v>
      </c>
      <c r="D148" s="146" t="s">
        <v>410</v>
      </c>
      <c r="E148" s="147" t="s">
        <v>411</v>
      </c>
      <c r="F148" s="127"/>
      <c r="J148" s="144"/>
      <c r="L148" s="14"/>
      <c r="M148" s="17"/>
      <c r="N148" s="17"/>
      <c r="O148" s="17"/>
      <c r="P148" s="17"/>
      <c r="Q148" s="17"/>
      <c r="R148" s="17"/>
      <c r="S148" s="17"/>
      <c r="T148" s="17"/>
      <c r="U148" s="17"/>
      <c r="V148" s="17"/>
      <c r="W148" s="17"/>
      <c r="X148" s="17"/>
      <c r="Y148" s="17"/>
      <c r="Z148" s="17"/>
      <c r="AA148" s="17"/>
      <c r="AB148" s="17"/>
    </row>
    <row r="149" ht="15.75" customHeight="1" outlineLevel="1">
      <c r="A149" s="112">
        <v>139.0</v>
      </c>
      <c r="B149" s="112" t="s">
        <v>860</v>
      </c>
      <c r="C149" s="113" t="s">
        <v>861</v>
      </c>
      <c r="D149" s="112" t="s">
        <v>862</v>
      </c>
      <c r="E149" s="112" t="s">
        <v>863</v>
      </c>
      <c r="F149" s="112"/>
      <c r="J149" s="9"/>
      <c r="K149" s="9"/>
      <c r="L149" s="14"/>
      <c r="M149" s="17"/>
      <c r="N149" s="17"/>
      <c r="O149" s="17"/>
      <c r="P149" s="17"/>
      <c r="Q149" s="17"/>
      <c r="R149" s="17"/>
      <c r="S149" s="17"/>
      <c r="T149" s="17"/>
      <c r="U149" s="17"/>
      <c r="V149" s="17"/>
      <c r="W149" s="17"/>
      <c r="X149" s="17"/>
      <c r="Y149" s="17"/>
      <c r="Z149" s="17"/>
      <c r="AA149" s="17"/>
      <c r="AB149" s="17"/>
    </row>
    <row r="150" outlineLevel="1">
      <c r="A150" s="112">
        <v>140.0</v>
      </c>
      <c r="B150" s="112" t="s">
        <v>864</v>
      </c>
      <c r="C150" s="113" t="s">
        <v>865</v>
      </c>
      <c r="D150" s="112" t="s">
        <v>866</v>
      </c>
      <c r="E150" s="112" t="s">
        <v>867</v>
      </c>
      <c r="F150" s="112"/>
      <c r="J150" s="9"/>
      <c r="K150" s="9"/>
      <c r="L150" s="14"/>
      <c r="M150" s="17"/>
      <c r="N150" s="17"/>
      <c r="O150" s="17"/>
      <c r="P150" s="17"/>
      <c r="Q150" s="17"/>
      <c r="R150" s="17"/>
      <c r="S150" s="17"/>
      <c r="T150" s="17"/>
      <c r="U150" s="17"/>
      <c r="V150" s="17"/>
      <c r="W150" s="17"/>
      <c r="X150" s="17"/>
      <c r="Y150" s="17"/>
      <c r="Z150" s="17"/>
      <c r="AA150" s="17"/>
      <c r="AB150" s="17"/>
    </row>
    <row r="151" ht="15.75" customHeight="1" outlineLevel="1">
      <c r="A151" s="116"/>
      <c r="B151" s="148"/>
      <c r="C151" s="149"/>
      <c r="D151" s="116"/>
      <c r="E151" s="116"/>
      <c r="F151" s="116"/>
      <c r="G151" s="116"/>
      <c r="H151" s="116"/>
      <c r="I151" s="150"/>
      <c r="J151" s="9"/>
      <c r="K151" s="9"/>
      <c r="L151" s="14"/>
      <c r="M151" s="17"/>
      <c r="N151" s="17"/>
      <c r="O151" s="17"/>
      <c r="P151" s="17"/>
      <c r="Q151" s="17"/>
      <c r="R151" s="17"/>
      <c r="S151" s="17"/>
      <c r="T151" s="17"/>
      <c r="U151" s="17"/>
      <c r="V151" s="17"/>
      <c r="W151" s="17"/>
      <c r="X151" s="17"/>
      <c r="Y151" s="17"/>
      <c r="Z151" s="17"/>
      <c r="AA151" s="17"/>
      <c r="AB151" s="17"/>
    </row>
    <row r="152" ht="15.75" customHeight="1">
      <c r="A152" s="6"/>
      <c r="E152" s="9"/>
      <c r="F152" s="9"/>
      <c r="G152" s="9"/>
      <c r="H152" s="9"/>
      <c r="I152" s="9"/>
      <c r="J152" s="9"/>
      <c r="K152" s="151"/>
      <c r="L152" s="14"/>
      <c r="M152" s="17"/>
      <c r="N152" s="17"/>
      <c r="O152" s="17"/>
      <c r="P152" s="17"/>
      <c r="Q152" s="17"/>
      <c r="R152" s="17"/>
      <c r="S152" s="17"/>
      <c r="T152" s="17"/>
      <c r="U152" s="17"/>
      <c r="V152" s="17"/>
      <c r="W152" s="17"/>
      <c r="X152" s="17"/>
      <c r="Y152" s="17"/>
      <c r="Z152" s="17"/>
      <c r="AA152" s="17"/>
      <c r="AB152" s="17"/>
    </row>
    <row r="153" ht="15.75" customHeight="1">
      <c r="A153" s="117"/>
      <c r="B153" s="117"/>
      <c r="C153" s="117"/>
      <c r="D153" s="117"/>
      <c r="E153" s="117"/>
      <c r="F153" s="117"/>
      <c r="G153" s="117"/>
      <c r="H153" s="117"/>
      <c r="I153" s="117"/>
      <c r="J153" s="117"/>
      <c r="K153" s="152"/>
      <c r="L153" s="14"/>
      <c r="M153" s="17"/>
      <c r="N153" s="17"/>
      <c r="O153" s="17"/>
      <c r="P153" s="17"/>
      <c r="Q153" s="17"/>
      <c r="R153" s="17"/>
      <c r="S153" s="17"/>
      <c r="T153" s="17"/>
      <c r="U153" s="17"/>
      <c r="V153" s="17"/>
      <c r="W153" s="17"/>
      <c r="X153" s="17"/>
      <c r="Y153" s="17"/>
      <c r="Z153" s="17"/>
      <c r="AA153" s="17"/>
      <c r="AB153" s="17"/>
    </row>
    <row r="154" ht="15.75" customHeight="1">
      <c r="A154" s="117"/>
      <c r="B154" s="117"/>
      <c r="C154" s="117"/>
      <c r="D154" s="117"/>
      <c r="E154" s="117"/>
      <c r="F154" s="117"/>
      <c r="G154" s="117"/>
      <c r="H154" s="117"/>
      <c r="I154" s="117"/>
      <c r="J154" s="117"/>
      <c r="K154" s="153"/>
      <c r="L154" s="14"/>
      <c r="M154" s="17"/>
      <c r="N154" s="17"/>
      <c r="O154" s="17"/>
      <c r="P154" s="17"/>
      <c r="Q154" s="17"/>
      <c r="R154" s="17"/>
      <c r="S154" s="17"/>
      <c r="T154" s="17"/>
      <c r="U154" s="17"/>
      <c r="V154" s="17"/>
      <c r="W154" s="17"/>
      <c r="X154" s="17"/>
      <c r="Y154" s="17"/>
      <c r="Z154" s="17"/>
      <c r="AA154" s="17"/>
      <c r="AB154" s="17"/>
    </row>
    <row r="155" ht="15.75" customHeight="1">
      <c r="A155" s="119"/>
      <c r="B155" s="120"/>
      <c r="C155" s="120"/>
      <c r="D155" s="120"/>
      <c r="E155" s="120"/>
      <c r="F155" s="120"/>
      <c r="G155" s="120"/>
      <c r="H155" s="120"/>
      <c r="I155" s="120"/>
      <c r="J155" s="121"/>
      <c r="K155" s="122"/>
      <c r="L155" s="14"/>
      <c r="M155" s="17"/>
      <c r="N155" s="17"/>
      <c r="O155" s="17"/>
      <c r="P155" s="17"/>
      <c r="Q155" s="17"/>
      <c r="R155" s="17"/>
      <c r="S155" s="17"/>
      <c r="T155" s="17"/>
      <c r="U155" s="17"/>
      <c r="V155" s="17"/>
      <c r="W155" s="17"/>
      <c r="X155" s="17"/>
      <c r="Y155" s="17"/>
      <c r="Z155" s="17"/>
      <c r="AA155" s="17"/>
      <c r="AB155" s="17"/>
    </row>
    <row r="156" ht="15.75" customHeight="1">
      <c r="A156" s="154"/>
      <c r="B156" s="120"/>
      <c r="C156" s="120"/>
      <c r="D156" s="120"/>
      <c r="E156" s="120"/>
      <c r="F156" s="120"/>
      <c r="G156" s="121"/>
      <c r="H156" s="153"/>
      <c r="I156" s="153"/>
      <c r="J156" s="155"/>
      <c r="K156" s="122"/>
      <c r="L156" s="14"/>
      <c r="M156" s="17"/>
      <c r="N156" s="17"/>
      <c r="O156" s="17"/>
      <c r="P156" s="17"/>
      <c r="Q156" s="17"/>
      <c r="R156" s="17"/>
      <c r="S156" s="17"/>
      <c r="T156" s="17"/>
      <c r="U156" s="17"/>
      <c r="V156" s="17"/>
      <c r="W156" s="17"/>
      <c r="X156" s="17"/>
      <c r="Y156" s="17"/>
      <c r="Z156" s="17"/>
      <c r="AA156" s="17"/>
      <c r="AB156" s="17"/>
    </row>
    <row r="157" ht="15.75" customHeight="1">
      <c r="A157" s="144"/>
      <c r="K157" s="116"/>
      <c r="L157" s="14"/>
      <c r="M157" s="17"/>
      <c r="N157" s="17"/>
      <c r="O157" s="17"/>
      <c r="P157" s="17"/>
      <c r="Q157" s="17"/>
      <c r="R157" s="17"/>
      <c r="S157" s="17"/>
      <c r="T157" s="17"/>
      <c r="U157" s="17"/>
      <c r="V157" s="17"/>
      <c r="W157" s="17"/>
      <c r="X157" s="17"/>
      <c r="Y157" s="17"/>
      <c r="Z157" s="17"/>
      <c r="AA157" s="17"/>
      <c r="AB157" s="17"/>
    </row>
    <row r="158" ht="15.75" customHeight="1">
      <c r="A158" s="156"/>
      <c r="B158" s="157"/>
      <c r="C158" s="157"/>
      <c r="D158" s="157"/>
      <c r="E158" s="157"/>
      <c r="F158" s="157"/>
      <c r="G158" s="158"/>
      <c r="H158" s="158"/>
      <c r="I158" s="158"/>
      <c r="J158" s="157"/>
      <c r="K158" s="157"/>
      <c r="L158" s="157"/>
      <c r="M158" s="157"/>
      <c r="N158" s="157"/>
      <c r="O158" s="157"/>
      <c r="P158" s="157"/>
      <c r="Q158" s="157"/>
      <c r="R158" s="157"/>
      <c r="S158" s="157"/>
      <c r="T158" s="157"/>
      <c r="U158" s="157"/>
      <c r="V158" s="157"/>
      <c r="W158" s="157"/>
      <c r="X158" s="157"/>
      <c r="Y158" s="157"/>
      <c r="Z158" s="157"/>
      <c r="AA158" s="157"/>
      <c r="AB158" s="159"/>
    </row>
    <row r="159">
      <c r="A159" s="160" t="s">
        <v>407</v>
      </c>
      <c r="B159" s="161" t="s">
        <v>7</v>
      </c>
      <c r="C159" s="161" t="s">
        <v>408</v>
      </c>
      <c r="D159" s="161" t="s">
        <v>409</v>
      </c>
      <c r="E159" s="161" t="s">
        <v>410</v>
      </c>
      <c r="F159" s="162" t="s">
        <v>411</v>
      </c>
      <c r="G159" s="163" t="s">
        <v>868</v>
      </c>
      <c r="H159" s="144"/>
      <c r="I159" s="144"/>
      <c r="J159" s="14"/>
      <c r="K159" s="14"/>
      <c r="L159" s="14"/>
      <c r="M159" s="14"/>
      <c r="N159" s="14"/>
      <c r="O159" s="14"/>
      <c r="P159" s="14"/>
      <c r="Q159" s="14"/>
      <c r="R159" s="14"/>
      <c r="S159" s="14"/>
      <c r="T159" s="14"/>
      <c r="U159" s="14"/>
      <c r="V159" s="14"/>
      <c r="W159" s="14"/>
      <c r="X159" s="14"/>
      <c r="Y159" s="14"/>
      <c r="Z159" s="14"/>
      <c r="AA159" s="17"/>
      <c r="AB159" s="17"/>
    </row>
    <row r="160" ht="15.75" customHeight="1">
      <c r="A160" s="39">
        <v>141.0</v>
      </c>
      <c r="B160" s="39" t="s">
        <v>869</v>
      </c>
      <c r="C160" s="39" t="s">
        <v>870</v>
      </c>
      <c r="D160" s="48" t="s">
        <v>871</v>
      </c>
      <c r="E160" s="39" t="s">
        <v>872</v>
      </c>
      <c r="F160" s="39" t="s">
        <v>873</v>
      </c>
      <c r="G160" s="68" t="s">
        <v>874</v>
      </c>
      <c r="H160" s="9"/>
      <c r="I160" s="14"/>
      <c r="J160" s="14"/>
      <c r="K160" s="14"/>
      <c r="L160" s="14"/>
      <c r="M160" s="14"/>
      <c r="N160" s="14"/>
      <c r="O160" s="14"/>
      <c r="P160" s="14"/>
      <c r="Q160" s="14"/>
      <c r="R160" s="14"/>
      <c r="S160" s="14"/>
      <c r="T160" s="14"/>
      <c r="U160" s="14"/>
      <c r="V160" s="14"/>
      <c r="W160" s="14"/>
      <c r="X160" s="14"/>
      <c r="Y160" s="14"/>
      <c r="Z160" s="14"/>
      <c r="AA160" s="17"/>
      <c r="AB160" s="17"/>
    </row>
    <row r="161" ht="15.75" customHeight="1">
      <c r="A161" s="39">
        <f t="shared" ref="A161:A239" si="1">A160+1</f>
        <v>142</v>
      </c>
      <c r="B161" s="39" t="s">
        <v>875</v>
      </c>
      <c r="C161" s="39" t="s">
        <v>876</v>
      </c>
      <c r="D161" s="48" t="s">
        <v>877</v>
      </c>
      <c r="E161" s="39" t="s">
        <v>878</v>
      </c>
      <c r="F161" s="164" t="s">
        <v>879</v>
      </c>
      <c r="G161" s="68" t="s">
        <v>874</v>
      </c>
      <c r="H161" s="9"/>
      <c r="I161" s="14"/>
      <c r="J161" s="14"/>
      <c r="K161" s="14"/>
      <c r="L161" s="14"/>
      <c r="M161" s="14"/>
      <c r="N161" s="14"/>
      <c r="O161" s="14"/>
      <c r="P161" s="14"/>
      <c r="Q161" s="14"/>
      <c r="R161" s="14"/>
      <c r="S161" s="14"/>
      <c r="T161" s="14"/>
      <c r="U161" s="14"/>
      <c r="V161" s="14"/>
      <c r="W161" s="14"/>
      <c r="X161" s="14"/>
      <c r="Y161" s="14"/>
      <c r="Z161" s="14"/>
      <c r="AA161" s="17"/>
      <c r="AB161" s="17"/>
    </row>
    <row r="162" ht="15.75" customHeight="1">
      <c r="A162" s="39">
        <f t="shared" si="1"/>
        <v>143</v>
      </c>
      <c r="B162" s="39" t="s">
        <v>880</v>
      </c>
      <c r="C162" s="39" t="s">
        <v>881</v>
      </c>
      <c r="D162" s="48" t="s">
        <v>882</v>
      </c>
      <c r="E162" s="39" t="s">
        <v>883</v>
      </c>
      <c r="F162" s="39" t="s">
        <v>884</v>
      </c>
      <c r="G162" s="68" t="s">
        <v>885</v>
      </c>
      <c r="H162" s="9"/>
      <c r="I162" s="14"/>
      <c r="J162" s="14"/>
      <c r="K162" s="14"/>
      <c r="L162" s="14"/>
      <c r="M162" s="14"/>
      <c r="N162" s="14"/>
      <c r="O162" s="14"/>
      <c r="P162" s="14"/>
      <c r="Q162" s="14"/>
      <c r="R162" s="14"/>
      <c r="S162" s="14"/>
      <c r="T162" s="14"/>
      <c r="U162" s="14"/>
      <c r="V162" s="14"/>
      <c r="W162" s="14"/>
      <c r="X162" s="14"/>
      <c r="Y162" s="14"/>
      <c r="Z162" s="14"/>
      <c r="AA162" s="17"/>
      <c r="AB162" s="17"/>
    </row>
    <row r="163" ht="15.75" customHeight="1">
      <c r="A163" s="39">
        <f t="shared" si="1"/>
        <v>144</v>
      </c>
      <c r="B163" s="39" t="s">
        <v>886</v>
      </c>
      <c r="C163" s="39" t="s">
        <v>887</v>
      </c>
      <c r="D163" s="48" t="s">
        <v>888</v>
      </c>
      <c r="E163" s="39" t="s">
        <v>889</v>
      </c>
      <c r="F163" s="39" t="s">
        <v>890</v>
      </c>
      <c r="G163" s="68" t="s">
        <v>885</v>
      </c>
      <c r="H163" s="9"/>
      <c r="I163" s="14"/>
      <c r="J163" s="14"/>
      <c r="K163" s="14"/>
      <c r="L163" s="14"/>
      <c r="M163" s="14"/>
      <c r="N163" s="14"/>
      <c r="O163" s="14"/>
      <c r="P163" s="14"/>
      <c r="Q163" s="14"/>
      <c r="R163" s="14"/>
      <c r="S163" s="14"/>
      <c r="T163" s="14"/>
      <c r="U163" s="14"/>
      <c r="V163" s="14"/>
      <c r="W163" s="14"/>
      <c r="X163" s="14"/>
      <c r="Y163" s="14"/>
      <c r="Z163" s="14"/>
      <c r="AA163" s="17"/>
      <c r="AB163" s="17"/>
    </row>
    <row r="164" ht="15.75" customHeight="1">
      <c r="A164" s="39">
        <f t="shared" si="1"/>
        <v>145</v>
      </c>
      <c r="B164" s="39" t="s">
        <v>880</v>
      </c>
      <c r="C164" s="39" t="s">
        <v>891</v>
      </c>
      <c r="D164" s="48" t="s">
        <v>892</v>
      </c>
      <c r="E164" s="39" t="s">
        <v>893</v>
      </c>
      <c r="F164" s="39" t="s">
        <v>894</v>
      </c>
      <c r="G164" s="68" t="s">
        <v>885</v>
      </c>
      <c r="H164" s="9"/>
      <c r="I164" s="14"/>
      <c r="J164" s="14"/>
      <c r="K164" s="14"/>
      <c r="L164" s="14"/>
      <c r="M164" s="14"/>
      <c r="N164" s="14"/>
      <c r="O164" s="14"/>
      <c r="P164" s="14"/>
      <c r="Q164" s="14"/>
      <c r="R164" s="14"/>
      <c r="S164" s="14"/>
      <c r="T164" s="14"/>
      <c r="U164" s="14"/>
      <c r="V164" s="14"/>
      <c r="W164" s="14"/>
      <c r="X164" s="14"/>
      <c r="Y164" s="14"/>
      <c r="Z164" s="14"/>
      <c r="AA164" s="17"/>
      <c r="AB164" s="17"/>
    </row>
    <row r="165" ht="15.75" customHeight="1">
      <c r="A165" s="39">
        <f t="shared" si="1"/>
        <v>146</v>
      </c>
      <c r="B165" s="39" t="s">
        <v>895</v>
      </c>
      <c r="C165" s="39" t="s">
        <v>896</v>
      </c>
      <c r="D165" s="48" t="s">
        <v>897</v>
      </c>
      <c r="E165" s="39" t="s">
        <v>898</v>
      </c>
      <c r="F165" s="39" t="s">
        <v>899</v>
      </c>
      <c r="G165" s="68" t="s">
        <v>900</v>
      </c>
      <c r="H165" s="9"/>
      <c r="I165" s="14"/>
      <c r="J165" s="14"/>
      <c r="K165" s="14"/>
      <c r="L165" s="14"/>
      <c r="M165" s="14"/>
      <c r="N165" s="14"/>
      <c r="O165" s="14"/>
      <c r="P165" s="14"/>
      <c r="Q165" s="14"/>
      <c r="R165" s="14"/>
      <c r="S165" s="14"/>
      <c r="T165" s="14"/>
      <c r="U165" s="14"/>
      <c r="V165" s="14"/>
      <c r="W165" s="14"/>
      <c r="X165" s="14"/>
      <c r="Y165" s="14"/>
      <c r="Z165" s="14"/>
      <c r="AA165" s="17"/>
      <c r="AB165" s="17"/>
    </row>
    <row r="166" ht="15.75" customHeight="1">
      <c r="A166" s="39">
        <f t="shared" si="1"/>
        <v>147</v>
      </c>
      <c r="B166" s="39" t="s">
        <v>901</v>
      </c>
      <c r="C166" s="39" t="s">
        <v>902</v>
      </c>
      <c r="D166" s="48" t="s">
        <v>903</v>
      </c>
      <c r="E166" s="39" t="s">
        <v>904</v>
      </c>
      <c r="F166" s="39" t="s">
        <v>905</v>
      </c>
      <c r="G166" s="68" t="s">
        <v>906</v>
      </c>
      <c r="H166" s="9"/>
      <c r="I166" s="14"/>
      <c r="J166" s="14"/>
      <c r="K166" s="14"/>
      <c r="L166" s="14"/>
      <c r="M166" s="14"/>
      <c r="N166" s="14"/>
      <c r="O166" s="14"/>
      <c r="P166" s="14"/>
      <c r="Q166" s="14"/>
      <c r="R166" s="14"/>
      <c r="S166" s="14"/>
      <c r="T166" s="14"/>
      <c r="U166" s="14"/>
      <c r="V166" s="14"/>
      <c r="W166" s="14"/>
      <c r="X166" s="14"/>
      <c r="Y166" s="14"/>
      <c r="Z166" s="14"/>
      <c r="AA166" s="17"/>
      <c r="AB166" s="17"/>
    </row>
    <row r="167" ht="15.75" customHeight="1">
      <c r="A167" s="39">
        <f t="shared" si="1"/>
        <v>148</v>
      </c>
      <c r="B167" s="39" t="s">
        <v>907</v>
      </c>
      <c r="C167" s="39" t="s">
        <v>908</v>
      </c>
      <c r="D167" s="48" t="s">
        <v>909</v>
      </c>
      <c r="E167" s="39" t="s">
        <v>910</v>
      </c>
      <c r="F167" s="39" t="s">
        <v>911</v>
      </c>
      <c r="G167" s="68" t="s">
        <v>900</v>
      </c>
      <c r="H167" s="9"/>
      <c r="I167" s="14"/>
      <c r="J167" s="14"/>
      <c r="K167" s="17"/>
      <c r="L167" s="17"/>
      <c r="M167" s="17"/>
      <c r="N167" s="17"/>
      <c r="O167" s="17"/>
      <c r="P167" s="17"/>
      <c r="Q167" s="17"/>
      <c r="R167" s="17"/>
      <c r="S167" s="17"/>
      <c r="T167" s="17"/>
      <c r="U167" s="17"/>
      <c r="V167" s="17"/>
      <c r="W167" s="17"/>
      <c r="X167" s="17"/>
      <c r="Y167" s="17"/>
      <c r="Z167" s="17"/>
      <c r="AA167" s="17"/>
      <c r="AB167" s="17"/>
    </row>
    <row r="168" ht="15.75" customHeight="1">
      <c r="A168" s="39">
        <f t="shared" si="1"/>
        <v>149</v>
      </c>
      <c r="B168" s="39" t="s">
        <v>912</v>
      </c>
      <c r="C168" s="39" t="s">
        <v>913</v>
      </c>
      <c r="D168" s="48" t="s">
        <v>914</v>
      </c>
      <c r="E168" s="39" t="s">
        <v>915</v>
      </c>
      <c r="F168" s="39" t="s">
        <v>916</v>
      </c>
      <c r="G168" s="68" t="s">
        <v>874</v>
      </c>
      <c r="H168" s="9"/>
      <c r="I168" s="14"/>
      <c r="J168" s="14"/>
      <c r="K168" s="17"/>
      <c r="L168" s="17"/>
      <c r="M168" s="17"/>
      <c r="N168" s="17"/>
      <c r="O168" s="17"/>
      <c r="P168" s="17"/>
      <c r="Q168" s="17"/>
      <c r="R168" s="17"/>
      <c r="S168" s="17"/>
      <c r="T168" s="17"/>
      <c r="U168" s="17"/>
      <c r="V168" s="17"/>
      <c r="W168" s="17"/>
      <c r="X168" s="17"/>
      <c r="Y168" s="17"/>
      <c r="Z168" s="17"/>
      <c r="AA168" s="17"/>
      <c r="AB168" s="17"/>
    </row>
    <row r="169" ht="15.75" customHeight="1">
      <c r="A169" s="39">
        <f t="shared" si="1"/>
        <v>150</v>
      </c>
      <c r="B169" s="39" t="s">
        <v>917</v>
      </c>
      <c r="C169" s="39" t="s">
        <v>918</v>
      </c>
      <c r="D169" s="48" t="s">
        <v>919</v>
      </c>
      <c r="E169" s="39" t="s">
        <v>920</v>
      </c>
      <c r="F169" s="39" t="s">
        <v>921</v>
      </c>
      <c r="G169" s="68" t="s">
        <v>906</v>
      </c>
      <c r="H169" s="9"/>
      <c r="I169" s="14"/>
      <c r="J169" s="14"/>
      <c r="K169" s="17"/>
      <c r="L169" s="17"/>
      <c r="M169" s="17"/>
      <c r="N169" s="17"/>
      <c r="O169" s="17"/>
      <c r="P169" s="17"/>
      <c r="Q169" s="17"/>
      <c r="R169" s="17"/>
      <c r="S169" s="17"/>
      <c r="T169" s="17"/>
      <c r="U169" s="17"/>
      <c r="V169" s="17"/>
      <c r="W169" s="17"/>
      <c r="X169" s="17"/>
      <c r="Y169" s="17"/>
      <c r="Z169" s="17"/>
      <c r="AA169" s="17"/>
      <c r="AB169" s="17"/>
    </row>
    <row r="170" ht="15.75" customHeight="1">
      <c r="A170" s="39">
        <f t="shared" si="1"/>
        <v>151</v>
      </c>
      <c r="B170" s="39" t="s">
        <v>922</v>
      </c>
      <c r="C170" s="39" t="s">
        <v>923</v>
      </c>
      <c r="D170" s="48" t="s">
        <v>924</v>
      </c>
      <c r="E170" s="39" t="s">
        <v>925</v>
      </c>
      <c r="F170" s="39" t="s">
        <v>926</v>
      </c>
      <c r="G170" s="68"/>
      <c r="H170" s="9"/>
      <c r="I170" s="14"/>
      <c r="J170" s="14"/>
      <c r="K170" s="17"/>
      <c r="L170" s="17"/>
      <c r="M170" s="17"/>
      <c r="N170" s="17"/>
      <c r="O170" s="17"/>
      <c r="P170" s="17"/>
      <c r="Q170" s="17"/>
      <c r="R170" s="17"/>
      <c r="S170" s="17"/>
      <c r="T170" s="17"/>
      <c r="U170" s="17"/>
      <c r="V170" s="17"/>
      <c r="W170" s="17"/>
      <c r="X170" s="17"/>
      <c r="Y170" s="17"/>
      <c r="Z170" s="17"/>
      <c r="AA170" s="17"/>
      <c r="AB170" s="17"/>
    </row>
    <row r="171" ht="15.75" customHeight="1">
      <c r="A171" s="39">
        <f t="shared" si="1"/>
        <v>152</v>
      </c>
      <c r="B171" s="39" t="s">
        <v>927</v>
      </c>
      <c r="C171" s="39" t="s">
        <v>928</v>
      </c>
      <c r="D171" s="48" t="s">
        <v>929</v>
      </c>
      <c r="E171" s="39" t="s">
        <v>930</v>
      </c>
      <c r="F171" s="39" t="s">
        <v>931</v>
      </c>
      <c r="G171" s="68"/>
      <c r="H171" s="9"/>
      <c r="I171" s="14"/>
      <c r="J171" s="14"/>
      <c r="K171" s="17"/>
      <c r="L171" s="17"/>
      <c r="M171" s="17"/>
      <c r="N171" s="17"/>
      <c r="O171" s="17"/>
      <c r="P171" s="17"/>
      <c r="Q171" s="17"/>
      <c r="R171" s="17"/>
      <c r="S171" s="17"/>
      <c r="T171" s="17"/>
      <c r="U171" s="17"/>
      <c r="V171" s="17"/>
      <c r="W171" s="17"/>
      <c r="X171" s="17"/>
      <c r="Y171" s="17"/>
      <c r="Z171" s="17"/>
      <c r="AA171" s="17"/>
      <c r="AB171" s="17"/>
    </row>
    <row r="172" ht="15.75" customHeight="1">
      <c r="A172" s="39">
        <f t="shared" si="1"/>
        <v>153</v>
      </c>
      <c r="B172" s="39" t="s">
        <v>932</v>
      </c>
      <c r="C172" s="39" t="s">
        <v>933</v>
      </c>
      <c r="D172" s="48" t="s">
        <v>934</v>
      </c>
      <c r="E172" s="39" t="s">
        <v>935</v>
      </c>
      <c r="F172" s="39" t="s">
        <v>936</v>
      </c>
      <c r="G172" s="68"/>
      <c r="H172" s="9"/>
      <c r="I172" s="14"/>
      <c r="J172" s="14"/>
      <c r="K172" s="17"/>
      <c r="L172" s="17"/>
      <c r="M172" s="17"/>
      <c r="N172" s="17"/>
      <c r="O172" s="17"/>
      <c r="P172" s="17"/>
      <c r="Q172" s="17"/>
      <c r="R172" s="17"/>
      <c r="S172" s="17"/>
      <c r="T172" s="17"/>
      <c r="U172" s="17"/>
      <c r="V172" s="17"/>
      <c r="W172" s="17"/>
      <c r="X172" s="17"/>
      <c r="Y172" s="17"/>
      <c r="Z172" s="17"/>
      <c r="AA172" s="17"/>
      <c r="AB172" s="17"/>
    </row>
    <row r="173" ht="15.75" customHeight="1">
      <c r="A173" s="39">
        <f t="shared" si="1"/>
        <v>154</v>
      </c>
      <c r="B173" s="39" t="s">
        <v>937</v>
      </c>
      <c r="C173" s="39" t="s">
        <v>938</v>
      </c>
      <c r="D173" s="48" t="s">
        <v>939</v>
      </c>
      <c r="E173" s="116" t="s">
        <v>940</v>
      </c>
      <c r="F173" s="164" t="s">
        <v>941</v>
      </c>
      <c r="G173" s="68"/>
      <c r="H173" s="9"/>
      <c r="I173" s="14"/>
      <c r="J173" s="14"/>
      <c r="K173" s="17"/>
      <c r="L173" s="17"/>
      <c r="M173" s="17"/>
      <c r="N173" s="17"/>
      <c r="O173" s="17"/>
      <c r="P173" s="17"/>
      <c r="Q173" s="17"/>
      <c r="R173" s="17"/>
      <c r="S173" s="17"/>
      <c r="T173" s="17"/>
      <c r="U173" s="17"/>
      <c r="V173" s="17"/>
      <c r="W173" s="17"/>
      <c r="X173" s="17"/>
      <c r="Y173" s="17"/>
      <c r="Z173" s="17"/>
      <c r="AA173" s="17"/>
      <c r="AB173" s="17"/>
    </row>
    <row r="174" ht="15.75" customHeight="1">
      <c r="A174" s="39">
        <f t="shared" si="1"/>
        <v>155</v>
      </c>
      <c r="B174" s="14" t="s">
        <v>942</v>
      </c>
      <c r="C174" s="39" t="s">
        <v>943</v>
      </c>
      <c r="D174" s="48" t="s">
        <v>944</v>
      </c>
      <c r="E174" s="39" t="s">
        <v>945</v>
      </c>
      <c r="F174" s="39" t="s">
        <v>946</v>
      </c>
      <c r="G174" s="68"/>
      <c r="H174" s="9"/>
      <c r="I174" s="14"/>
      <c r="J174" s="14"/>
      <c r="K174" s="17"/>
      <c r="L174" s="17"/>
      <c r="M174" s="17"/>
      <c r="N174" s="17"/>
      <c r="O174" s="17"/>
      <c r="P174" s="17"/>
      <c r="Q174" s="17"/>
      <c r="R174" s="17"/>
      <c r="S174" s="17"/>
      <c r="T174" s="17"/>
      <c r="U174" s="17"/>
      <c r="V174" s="17"/>
      <c r="W174" s="17"/>
      <c r="X174" s="17"/>
      <c r="Y174" s="17"/>
      <c r="Z174" s="17"/>
      <c r="AA174" s="17"/>
      <c r="AB174" s="17"/>
    </row>
    <row r="175" ht="15.75" customHeight="1">
      <c r="A175" s="39">
        <f t="shared" si="1"/>
        <v>156</v>
      </c>
      <c r="B175" s="39" t="s">
        <v>947</v>
      </c>
      <c r="C175" s="39" t="s">
        <v>640</v>
      </c>
      <c r="D175" s="48" t="s">
        <v>948</v>
      </c>
      <c r="E175" s="165" t="s">
        <v>949</v>
      </c>
      <c r="F175" s="164" t="s">
        <v>950</v>
      </c>
      <c r="G175" s="68"/>
      <c r="H175" s="9"/>
      <c r="I175" s="14"/>
      <c r="J175" s="14"/>
      <c r="K175" s="17"/>
      <c r="L175" s="17"/>
      <c r="M175" s="17"/>
      <c r="N175" s="17"/>
      <c r="O175" s="17"/>
      <c r="P175" s="17"/>
      <c r="Q175" s="17"/>
      <c r="R175" s="17"/>
      <c r="S175" s="17"/>
      <c r="T175" s="17"/>
      <c r="U175" s="17"/>
      <c r="V175" s="17"/>
      <c r="W175" s="17"/>
      <c r="X175" s="17"/>
      <c r="Y175" s="17"/>
      <c r="Z175" s="17"/>
      <c r="AA175" s="17"/>
      <c r="AB175" s="17"/>
    </row>
    <row r="176" ht="15.75" customHeight="1">
      <c r="A176" s="39">
        <f t="shared" si="1"/>
        <v>157</v>
      </c>
      <c r="B176" s="39" t="s">
        <v>951</v>
      </c>
      <c r="C176" s="39" t="s">
        <v>952</v>
      </c>
      <c r="D176" s="166" t="s">
        <v>953</v>
      </c>
      <c r="E176" s="39" t="s">
        <v>954</v>
      </c>
      <c r="F176" s="39" t="s">
        <v>955</v>
      </c>
      <c r="G176" s="68" t="s">
        <v>956</v>
      </c>
      <c r="H176" s="9"/>
      <c r="I176" s="14"/>
      <c r="J176" s="14"/>
      <c r="K176" s="17"/>
      <c r="L176" s="17"/>
      <c r="M176" s="17"/>
      <c r="N176" s="17"/>
      <c r="O176" s="17"/>
      <c r="P176" s="17"/>
      <c r="Q176" s="17"/>
      <c r="R176" s="17"/>
      <c r="S176" s="17"/>
      <c r="T176" s="17"/>
      <c r="U176" s="17"/>
      <c r="V176" s="17"/>
      <c r="W176" s="17"/>
      <c r="X176" s="17"/>
      <c r="Y176" s="17"/>
      <c r="Z176" s="17"/>
      <c r="AA176" s="17"/>
      <c r="AB176" s="17"/>
    </row>
    <row r="177" ht="15.75" customHeight="1">
      <c r="A177" s="39">
        <f t="shared" si="1"/>
        <v>158</v>
      </c>
      <c r="B177" s="39" t="s">
        <v>957</v>
      </c>
      <c r="C177" s="39" t="s">
        <v>958</v>
      </c>
      <c r="D177" s="166" t="s">
        <v>959</v>
      </c>
      <c r="E177" s="39" t="s">
        <v>960</v>
      </c>
      <c r="F177" s="39" t="s">
        <v>961</v>
      </c>
      <c r="G177" s="68" t="s">
        <v>956</v>
      </c>
      <c r="H177" s="9"/>
      <c r="I177" s="14"/>
      <c r="J177" s="14"/>
      <c r="K177" s="17"/>
      <c r="L177" s="17"/>
      <c r="M177" s="17"/>
      <c r="N177" s="17"/>
      <c r="O177" s="17"/>
      <c r="P177" s="17"/>
      <c r="Q177" s="17"/>
      <c r="R177" s="17"/>
      <c r="S177" s="17"/>
      <c r="T177" s="17"/>
      <c r="U177" s="17"/>
      <c r="V177" s="17"/>
      <c r="W177" s="17"/>
      <c r="X177" s="17"/>
      <c r="Y177" s="17"/>
      <c r="Z177" s="17"/>
      <c r="AA177" s="17"/>
      <c r="AB177" s="17"/>
    </row>
    <row r="178" ht="15.75" customHeight="1">
      <c r="A178" s="39">
        <f t="shared" si="1"/>
        <v>159</v>
      </c>
      <c r="B178" s="39" t="s">
        <v>951</v>
      </c>
      <c r="C178" s="39" t="s">
        <v>962</v>
      </c>
      <c r="D178" s="166" t="s">
        <v>963</v>
      </c>
      <c r="E178" s="39" t="s">
        <v>964</v>
      </c>
      <c r="F178" s="39" t="s">
        <v>965</v>
      </c>
      <c r="G178" s="68" t="s">
        <v>966</v>
      </c>
      <c r="H178" s="9"/>
      <c r="I178" s="14"/>
      <c r="J178" s="14"/>
      <c r="K178" s="17"/>
      <c r="L178" s="17"/>
      <c r="M178" s="17"/>
      <c r="N178" s="17"/>
      <c r="O178" s="17"/>
      <c r="P178" s="17"/>
      <c r="Q178" s="17"/>
      <c r="R178" s="17"/>
      <c r="S178" s="17"/>
      <c r="T178" s="17"/>
      <c r="U178" s="17"/>
      <c r="V178" s="17"/>
      <c r="W178" s="17"/>
      <c r="X178" s="17"/>
      <c r="Y178" s="17"/>
      <c r="Z178" s="17"/>
      <c r="AA178" s="17"/>
      <c r="AB178" s="17"/>
    </row>
    <row r="179" ht="15.75" customHeight="1">
      <c r="A179" s="39">
        <f t="shared" si="1"/>
        <v>160</v>
      </c>
      <c r="B179" s="39" t="s">
        <v>951</v>
      </c>
      <c r="C179" s="39" t="s">
        <v>967</v>
      </c>
      <c r="D179" s="48" t="s">
        <v>968</v>
      </c>
      <c r="E179" s="68" t="s">
        <v>969</v>
      </c>
      <c r="F179" s="39" t="s">
        <v>970</v>
      </c>
      <c r="G179" s="68" t="s">
        <v>956</v>
      </c>
      <c r="H179" s="9"/>
      <c r="I179" s="14"/>
      <c r="J179" s="14"/>
      <c r="K179" s="17"/>
      <c r="L179" s="17"/>
      <c r="M179" s="17"/>
      <c r="N179" s="17"/>
      <c r="O179" s="17"/>
      <c r="P179" s="17"/>
      <c r="Q179" s="17"/>
      <c r="R179" s="17"/>
      <c r="S179" s="17"/>
      <c r="T179" s="17"/>
      <c r="U179" s="17"/>
      <c r="V179" s="17"/>
      <c r="W179" s="17"/>
      <c r="X179" s="17"/>
      <c r="Y179" s="17"/>
      <c r="Z179" s="17"/>
      <c r="AA179" s="17"/>
      <c r="AB179" s="17"/>
    </row>
    <row r="180" ht="15.75" customHeight="1">
      <c r="A180" s="39">
        <f t="shared" si="1"/>
        <v>161</v>
      </c>
      <c r="B180" s="39" t="s">
        <v>971</v>
      </c>
      <c r="C180" s="39" t="s">
        <v>972</v>
      </c>
      <c r="D180" s="166" t="s">
        <v>973</v>
      </c>
      <c r="E180" s="39" t="s">
        <v>974</v>
      </c>
      <c r="F180" s="39" t="s">
        <v>975</v>
      </c>
      <c r="G180" s="68" t="s">
        <v>976</v>
      </c>
      <c r="H180" s="9"/>
      <c r="I180" s="14"/>
      <c r="J180" s="14"/>
      <c r="K180" s="17"/>
      <c r="L180" s="17"/>
      <c r="M180" s="17"/>
      <c r="N180" s="17"/>
      <c r="O180" s="17"/>
      <c r="P180" s="17"/>
      <c r="Q180" s="17"/>
      <c r="R180" s="17"/>
      <c r="S180" s="17"/>
      <c r="T180" s="17"/>
      <c r="U180" s="17"/>
      <c r="V180" s="17"/>
      <c r="W180" s="17"/>
      <c r="X180" s="17"/>
      <c r="Y180" s="17"/>
      <c r="Z180" s="17"/>
      <c r="AA180" s="17"/>
      <c r="AB180" s="17"/>
    </row>
    <row r="181" ht="15.75" customHeight="1">
      <c r="A181" s="39">
        <f t="shared" si="1"/>
        <v>162</v>
      </c>
      <c r="B181" s="39" t="s">
        <v>977</v>
      </c>
      <c r="C181" s="39" t="s">
        <v>978</v>
      </c>
      <c r="D181" s="48" t="s">
        <v>979</v>
      </c>
      <c r="E181" s="116" t="s">
        <v>980</v>
      </c>
      <c r="F181" s="167" t="s">
        <v>981</v>
      </c>
      <c r="G181" s="68"/>
      <c r="H181" s="9"/>
      <c r="I181" s="14"/>
      <c r="J181" s="14"/>
      <c r="K181" s="17"/>
      <c r="L181" s="17"/>
      <c r="M181" s="17"/>
      <c r="N181" s="17"/>
      <c r="O181" s="17"/>
      <c r="P181" s="17"/>
      <c r="Q181" s="17"/>
      <c r="R181" s="17"/>
      <c r="S181" s="17"/>
      <c r="T181" s="17"/>
      <c r="U181" s="17"/>
      <c r="V181" s="17"/>
      <c r="W181" s="17"/>
      <c r="X181" s="17"/>
      <c r="Y181" s="17"/>
      <c r="Z181" s="17"/>
      <c r="AA181" s="17"/>
      <c r="AB181" s="17"/>
    </row>
    <row r="182" ht="15.75" customHeight="1">
      <c r="A182" s="39">
        <f t="shared" si="1"/>
        <v>163</v>
      </c>
      <c r="B182" s="39" t="s">
        <v>982</v>
      </c>
      <c r="C182" s="39" t="s">
        <v>983</v>
      </c>
      <c r="D182" s="48" t="s">
        <v>984</v>
      </c>
      <c r="E182" s="112" t="s">
        <v>985</v>
      </c>
      <c r="F182" s="39"/>
      <c r="G182" s="68"/>
      <c r="H182" s="9"/>
      <c r="I182" s="14"/>
      <c r="J182" s="14"/>
      <c r="K182" s="17"/>
      <c r="L182" s="17"/>
      <c r="M182" s="17"/>
      <c r="N182" s="17"/>
      <c r="O182" s="17"/>
      <c r="P182" s="17"/>
      <c r="Q182" s="17"/>
      <c r="R182" s="17"/>
      <c r="S182" s="17"/>
      <c r="T182" s="17"/>
      <c r="U182" s="17"/>
      <c r="V182" s="17"/>
      <c r="W182" s="17"/>
      <c r="X182" s="17"/>
      <c r="Y182" s="17"/>
      <c r="Z182" s="17"/>
      <c r="AA182" s="17"/>
      <c r="AB182" s="17"/>
    </row>
    <row r="183" ht="15.75" customHeight="1">
      <c r="A183" s="39">
        <f t="shared" si="1"/>
        <v>164</v>
      </c>
      <c r="B183" s="39" t="s">
        <v>986</v>
      </c>
      <c r="C183" s="14" t="s">
        <v>987</v>
      </c>
      <c r="D183" s="48" t="s">
        <v>988</v>
      </c>
      <c r="E183" s="39" t="s">
        <v>989</v>
      </c>
      <c r="F183" s="39" t="s">
        <v>990</v>
      </c>
      <c r="G183" s="68"/>
      <c r="H183" s="9"/>
      <c r="I183" s="14"/>
      <c r="J183" s="14"/>
      <c r="K183" s="17"/>
      <c r="L183" s="17"/>
      <c r="M183" s="17"/>
      <c r="N183" s="17"/>
      <c r="O183" s="17"/>
      <c r="P183" s="17"/>
      <c r="Q183" s="17"/>
      <c r="R183" s="17"/>
      <c r="S183" s="17"/>
      <c r="T183" s="17"/>
      <c r="U183" s="17"/>
      <c r="V183" s="17"/>
      <c r="W183" s="17"/>
      <c r="X183" s="17"/>
      <c r="Y183" s="17"/>
      <c r="Z183" s="17"/>
      <c r="AA183" s="17"/>
      <c r="AB183" s="17"/>
    </row>
    <row r="184" ht="15.75" customHeight="1">
      <c r="A184" s="39">
        <f t="shared" si="1"/>
        <v>165</v>
      </c>
      <c r="B184" s="39" t="s">
        <v>991</v>
      </c>
      <c r="C184" s="39" t="s">
        <v>310</v>
      </c>
      <c r="D184" s="48" t="s">
        <v>992</v>
      </c>
      <c r="E184" s="112" t="s">
        <v>993</v>
      </c>
      <c r="F184" s="112" t="s">
        <v>994</v>
      </c>
      <c r="G184" s="68"/>
      <c r="H184" s="9"/>
      <c r="I184" s="14"/>
      <c r="J184" s="14"/>
      <c r="K184" s="17"/>
      <c r="L184" s="17"/>
      <c r="M184" s="17"/>
      <c r="N184" s="17"/>
      <c r="O184" s="17"/>
      <c r="P184" s="17"/>
      <c r="Q184" s="17"/>
      <c r="R184" s="17"/>
      <c r="S184" s="17"/>
      <c r="T184" s="17"/>
      <c r="U184" s="17"/>
      <c r="V184" s="17"/>
      <c r="W184" s="17"/>
      <c r="X184" s="17"/>
      <c r="Y184" s="17"/>
      <c r="Z184" s="17"/>
      <c r="AA184" s="17"/>
      <c r="AB184" s="17"/>
    </row>
    <row r="185" ht="15.75" customHeight="1">
      <c r="A185" s="39">
        <f t="shared" si="1"/>
        <v>166</v>
      </c>
      <c r="B185" s="39" t="s">
        <v>995</v>
      </c>
      <c r="C185" s="39" t="s">
        <v>996</v>
      </c>
      <c r="D185" s="48" t="s">
        <v>997</v>
      </c>
      <c r="E185" s="168" t="s">
        <v>998</v>
      </c>
      <c r="F185" s="168" t="s">
        <v>999</v>
      </c>
      <c r="G185" s="68"/>
      <c r="H185" s="169"/>
      <c r="I185" s="14"/>
      <c r="J185" s="14"/>
      <c r="K185" s="17"/>
      <c r="L185" s="17"/>
      <c r="M185" s="17"/>
      <c r="N185" s="17"/>
      <c r="O185" s="17"/>
      <c r="P185" s="17"/>
      <c r="Q185" s="17"/>
      <c r="R185" s="17"/>
      <c r="S185" s="17"/>
      <c r="T185" s="17"/>
      <c r="U185" s="17"/>
      <c r="V185" s="17"/>
      <c r="W185" s="17"/>
      <c r="X185" s="17"/>
      <c r="Y185" s="17"/>
      <c r="Z185" s="17"/>
      <c r="AA185" s="17"/>
      <c r="AB185" s="17"/>
    </row>
    <row r="186" ht="15.75" customHeight="1">
      <c r="A186" s="39">
        <f t="shared" si="1"/>
        <v>167</v>
      </c>
      <c r="B186" s="39" t="s">
        <v>1000</v>
      </c>
      <c r="C186" s="39" t="s">
        <v>458</v>
      </c>
      <c r="D186" s="48" t="s">
        <v>1001</v>
      </c>
      <c r="E186" s="39" t="s">
        <v>1002</v>
      </c>
      <c r="F186" s="39" t="s">
        <v>1003</v>
      </c>
      <c r="G186" s="68"/>
      <c r="H186" s="9"/>
      <c r="I186" s="14"/>
      <c r="J186" s="14"/>
      <c r="K186" s="17"/>
      <c r="L186" s="17"/>
      <c r="M186" s="17"/>
      <c r="N186" s="17"/>
      <c r="O186" s="17"/>
      <c r="P186" s="17"/>
      <c r="Q186" s="17"/>
      <c r="R186" s="17"/>
      <c r="S186" s="17"/>
      <c r="T186" s="17"/>
      <c r="U186" s="17"/>
      <c r="V186" s="17"/>
      <c r="W186" s="17"/>
      <c r="X186" s="17"/>
      <c r="Y186" s="17"/>
      <c r="Z186" s="17"/>
      <c r="AA186" s="17"/>
      <c r="AB186" s="17"/>
    </row>
    <row r="187" ht="15.75" customHeight="1">
      <c r="A187" s="39">
        <f t="shared" si="1"/>
        <v>168</v>
      </c>
      <c r="B187" s="39" t="s">
        <v>995</v>
      </c>
      <c r="C187" s="39" t="s">
        <v>1004</v>
      </c>
      <c r="D187" s="48" t="s">
        <v>1005</v>
      </c>
      <c r="E187" s="39" t="s">
        <v>1006</v>
      </c>
      <c r="F187" s="39" t="s">
        <v>1007</v>
      </c>
      <c r="G187" s="68"/>
      <c r="H187" s="9"/>
      <c r="I187" s="14"/>
      <c r="J187" s="14"/>
      <c r="K187" s="17"/>
      <c r="L187" s="17"/>
      <c r="M187" s="17"/>
      <c r="N187" s="17"/>
      <c r="O187" s="17"/>
      <c r="P187" s="17"/>
      <c r="Q187" s="17"/>
      <c r="R187" s="17"/>
      <c r="S187" s="17"/>
      <c r="T187" s="17"/>
      <c r="U187" s="17"/>
      <c r="V187" s="17"/>
      <c r="W187" s="17"/>
      <c r="X187" s="17"/>
      <c r="Y187" s="17"/>
      <c r="Z187" s="17"/>
      <c r="AA187" s="17"/>
      <c r="AB187" s="17"/>
    </row>
    <row r="188" ht="15.75" customHeight="1">
      <c r="A188" s="39">
        <f t="shared" si="1"/>
        <v>169</v>
      </c>
      <c r="B188" s="39" t="s">
        <v>1008</v>
      </c>
      <c r="C188" s="39" t="s">
        <v>1009</v>
      </c>
      <c r="D188" s="48" t="s">
        <v>1010</v>
      </c>
      <c r="E188" s="39" t="s">
        <v>1011</v>
      </c>
      <c r="F188" s="39" t="s">
        <v>1012</v>
      </c>
      <c r="G188" s="68"/>
      <c r="H188" s="9"/>
      <c r="I188" s="14"/>
      <c r="J188" s="14"/>
      <c r="K188" s="17"/>
      <c r="L188" s="17"/>
      <c r="M188" s="17"/>
      <c r="N188" s="17"/>
      <c r="O188" s="17"/>
      <c r="P188" s="17"/>
      <c r="Q188" s="17"/>
      <c r="R188" s="17"/>
      <c r="S188" s="17"/>
      <c r="T188" s="17"/>
      <c r="U188" s="17"/>
      <c r="V188" s="17"/>
      <c r="W188" s="17"/>
      <c r="X188" s="17"/>
      <c r="Y188" s="17"/>
      <c r="Z188" s="17"/>
      <c r="AA188" s="17"/>
      <c r="AB188" s="17"/>
    </row>
    <row r="189" ht="15.75" customHeight="1">
      <c r="A189" s="39">
        <f t="shared" si="1"/>
        <v>170</v>
      </c>
      <c r="B189" s="39" t="s">
        <v>1013</v>
      </c>
      <c r="C189" s="39" t="s">
        <v>1014</v>
      </c>
      <c r="D189" s="48" t="s">
        <v>1015</v>
      </c>
      <c r="E189" s="14" t="s">
        <v>1016</v>
      </c>
      <c r="F189" s="39" t="s">
        <v>1017</v>
      </c>
      <c r="G189" s="68"/>
      <c r="H189" s="9"/>
      <c r="I189" s="14"/>
      <c r="J189" s="14"/>
      <c r="K189" s="17"/>
      <c r="L189" s="17"/>
      <c r="M189" s="17"/>
      <c r="N189" s="17"/>
      <c r="O189" s="17"/>
      <c r="P189" s="17"/>
      <c r="Q189" s="17"/>
      <c r="R189" s="17"/>
      <c r="S189" s="17"/>
      <c r="T189" s="17"/>
      <c r="U189" s="17"/>
      <c r="V189" s="17"/>
      <c r="W189" s="17"/>
      <c r="X189" s="17"/>
      <c r="Y189" s="17"/>
      <c r="Z189" s="17"/>
      <c r="AA189" s="17"/>
      <c r="AB189" s="17"/>
    </row>
    <row r="190" ht="15.75" customHeight="1">
      <c r="A190" s="39">
        <f t="shared" si="1"/>
        <v>171</v>
      </c>
      <c r="B190" s="39" t="s">
        <v>1018</v>
      </c>
      <c r="C190" s="39" t="s">
        <v>1019</v>
      </c>
      <c r="D190" s="48" t="s">
        <v>1020</v>
      </c>
      <c r="E190" s="39" t="s">
        <v>1021</v>
      </c>
      <c r="F190" s="39" t="s">
        <v>1022</v>
      </c>
      <c r="G190" s="68"/>
      <c r="H190" s="9"/>
      <c r="I190" s="14"/>
      <c r="J190" s="14"/>
      <c r="K190" s="17"/>
      <c r="L190" s="17"/>
      <c r="M190" s="17"/>
      <c r="N190" s="17"/>
      <c r="O190" s="17"/>
      <c r="P190" s="17"/>
      <c r="Q190" s="17"/>
      <c r="R190" s="17"/>
      <c r="S190" s="17"/>
      <c r="T190" s="17"/>
      <c r="U190" s="17"/>
      <c r="V190" s="17"/>
      <c r="W190" s="17"/>
      <c r="X190" s="17"/>
      <c r="Y190" s="17"/>
      <c r="Z190" s="17"/>
      <c r="AA190" s="17"/>
      <c r="AB190" s="17"/>
    </row>
    <row r="191" ht="15.75" customHeight="1">
      <c r="A191" s="39">
        <f t="shared" si="1"/>
        <v>172</v>
      </c>
      <c r="B191" s="39" t="s">
        <v>1023</v>
      </c>
      <c r="C191" s="39" t="s">
        <v>1024</v>
      </c>
      <c r="D191" s="48" t="s">
        <v>1025</v>
      </c>
      <c r="E191" s="14" t="s">
        <v>1026</v>
      </c>
      <c r="F191" s="39" t="s">
        <v>1027</v>
      </c>
      <c r="G191" s="68" t="s">
        <v>874</v>
      </c>
      <c r="H191" s="9"/>
      <c r="I191" s="14"/>
      <c r="J191" s="14"/>
      <c r="K191" s="17"/>
      <c r="L191" s="17"/>
      <c r="M191" s="17"/>
      <c r="N191" s="17"/>
      <c r="O191" s="17"/>
      <c r="P191" s="17"/>
      <c r="Q191" s="17"/>
      <c r="R191" s="17"/>
      <c r="S191" s="17"/>
      <c r="T191" s="17"/>
      <c r="U191" s="17"/>
      <c r="V191" s="17"/>
      <c r="W191" s="17"/>
      <c r="X191" s="17"/>
      <c r="Y191" s="17"/>
      <c r="Z191" s="17"/>
      <c r="AA191" s="17"/>
      <c r="AB191" s="17"/>
    </row>
    <row r="192" ht="15.75" customHeight="1">
      <c r="A192" s="39">
        <f t="shared" si="1"/>
        <v>173</v>
      </c>
      <c r="B192" s="39" t="s">
        <v>1028</v>
      </c>
      <c r="C192" s="39" t="s">
        <v>1029</v>
      </c>
      <c r="D192" s="48" t="s">
        <v>1030</v>
      </c>
      <c r="E192" s="14" t="s">
        <v>1031</v>
      </c>
      <c r="F192" s="14" t="s">
        <v>1032</v>
      </c>
      <c r="G192" s="68" t="s">
        <v>874</v>
      </c>
      <c r="H192" s="14"/>
      <c r="I192" s="14"/>
      <c r="J192" s="14"/>
      <c r="K192" s="17"/>
      <c r="L192" s="17"/>
      <c r="M192" s="17"/>
      <c r="N192" s="17"/>
      <c r="O192" s="17"/>
      <c r="P192" s="17"/>
      <c r="Q192" s="17"/>
      <c r="R192" s="17"/>
      <c r="S192" s="17"/>
      <c r="T192" s="17"/>
      <c r="U192" s="17"/>
      <c r="V192" s="17"/>
      <c r="W192" s="17"/>
      <c r="X192" s="17"/>
      <c r="Y192" s="17"/>
      <c r="Z192" s="17"/>
      <c r="AA192" s="17"/>
      <c r="AB192" s="17"/>
    </row>
    <row r="193" ht="15.75" customHeight="1">
      <c r="A193" s="39">
        <f t="shared" si="1"/>
        <v>174</v>
      </c>
      <c r="B193" s="39" t="s">
        <v>995</v>
      </c>
      <c r="C193" s="39" t="s">
        <v>1033</v>
      </c>
      <c r="D193" s="48" t="s">
        <v>1034</v>
      </c>
      <c r="E193" s="39" t="s">
        <v>1035</v>
      </c>
      <c r="F193" s="39" t="s">
        <v>1036</v>
      </c>
      <c r="G193" s="68" t="s">
        <v>874</v>
      </c>
      <c r="H193" s="9"/>
      <c r="I193" s="14"/>
      <c r="J193" s="14"/>
      <c r="K193" s="17"/>
      <c r="L193" s="17"/>
      <c r="M193" s="17"/>
      <c r="N193" s="17"/>
      <c r="O193" s="17"/>
      <c r="P193" s="17"/>
      <c r="Q193" s="17"/>
      <c r="R193" s="17"/>
      <c r="S193" s="17"/>
      <c r="T193" s="17"/>
      <c r="U193" s="17"/>
      <c r="V193" s="17"/>
      <c r="W193" s="17"/>
      <c r="X193" s="17"/>
      <c r="Y193" s="17"/>
      <c r="Z193" s="17"/>
      <c r="AA193" s="17"/>
      <c r="AB193" s="17"/>
    </row>
    <row r="194" ht="15.75" customHeight="1">
      <c r="A194" s="39">
        <f t="shared" si="1"/>
        <v>175</v>
      </c>
      <c r="B194" s="39" t="s">
        <v>1037</v>
      </c>
      <c r="C194" s="116" t="s">
        <v>1038</v>
      </c>
      <c r="D194" s="48" t="s">
        <v>1039</v>
      </c>
      <c r="E194" s="39" t="s">
        <v>1040</v>
      </c>
      <c r="F194" s="164" t="s">
        <v>1041</v>
      </c>
      <c r="G194" s="68" t="s">
        <v>874</v>
      </c>
      <c r="H194" s="9"/>
      <c r="I194" s="14"/>
      <c r="J194" s="14"/>
      <c r="K194" s="17"/>
      <c r="L194" s="17"/>
      <c r="M194" s="17"/>
      <c r="N194" s="17"/>
      <c r="O194" s="17"/>
      <c r="P194" s="17"/>
      <c r="Q194" s="17"/>
      <c r="R194" s="17"/>
      <c r="S194" s="17"/>
      <c r="T194" s="17"/>
      <c r="U194" s="17"/>
      <c r="V194" s="17"/>
      <c r="W194" s="17"/>
      <c r="X194" s="17"/>
      <c r="Y194" s="17"/>
      <c r="Z194" s="17"/>
      <c r="AA194" s="17"/>
      <c r="AB194" s="17"/>
    </row>
    <row r="195" ht="15.75" customHeight="1">
      <c r="A195" s="39">
        <f t="shared" si="1"/>
        <v>176</v>
      </c>
      <c r="B195" s="39" t="s">
        <v>1042</v>
      </c>
      <c r="C195" s="39" t="s">
        <v>1043</v>
      </c>
      <c r="D195" s="48" t="s">
        <v>1044</v>
      </c>
      <c r="E195" s="39" t="s">
        <v>1045</v>
      </c>
      <c r="F195" s="39" t="s">
        <v>1046</v>
      </c>
      <c r="G195" s="68" t="s">
        <v>906</v>
      </c>
      <c r="H195" s="9"/>
      <c r="I195" s="14"/>
      <c r="J195" s="14"/>
      <c r="K195" s="17"/>
      <c r="L195" s="17"/>
      <c r="M195" s="17"/>
      <c r="N195" s="17"/>
      <c r="O195" s="17"/>
      <c r="P195" s="17"/>
      <c r="Q195" s="17"/>
      <c r="R195" s="17"/>
      <c r="S195" s="17"/>
      <c r="T195" s="17"/>
      <c r="U195" s="17"/>
      <c r="V195" s="17"/>
      <c r="W195" s="17"/>
      <c r="X195" s="17"/>
      <c r="Y195" s="17"/>
      <c r="Z195" s="17"/>
      <c r="AA195" s="17"/>
      <c r="AB195" s="17"/>
    </row>
    <row r="196" ht="15.75" customHeight="1">
      <c r="A196" s="39">
        <f t="shared" si="1"/>
        <v>177</v>
      </c>
      <c r="B196" s="39" t="s">
        <v>1047</v>
      </c>
      <c r="C196" s="39" t="s">
        <v>1048</v>
      </c>
      <c r="D196" s="48" t="s">
        <v>1049</v>
      </c>
      <c r="E196" s="39" t="s">
        <v>1050</v>
      </c>
      <c r="F196" s="39" t="s">
        <v>1051</v>
      </c>
      <c r="G196" s="68"/>
      <c r="H196" s="9"/>
      <c r="I196" s="14"/>
      <c r="J196" s="14"/>
      <c r="K196" s="17"/>
      <c r="L196" s="17"/>
      <c r="M196" s="17"/>
      <c r="N196" s="17"/>
      <c r="O196" s="17"/>
      <c r="P196" s="17"/>
      <c r="Q196" s="17"/>
      <c r="R196" s="17"/>
      <c r="S196" s="17"/>
      <c r="T196" s="17"/>
      <c r="U196" s="17"/>
      <c r="V196" s="17"/>
      <c r="W196" s="17"/>
      <c r="X196" s="17"/>
      <c r="Y196" s="17"/>
      <c r="Z196" s="17"/>
      <c r="AA196" s="17"/>
      <c r="AB196" s="17"/>
    </row>
    <row r="197" ht="15.75" customHeight="1">
      <c r="A197" s="39">
        <f t="shared" si="1"/>
        <v>178</v>
      </c>
      <c r="B197" s="39" t="s">
        <v>1052</v>
      </c>
      <c r="C197" s="39" t="s">
        <v>1053</v>
      </c>
      <c r="D197" s="48" t="s">
        <v>1054</v>
      </c>
      <c r="E197" s="39" t="s">
        <v>1055</v>
      </c>
      <c r="F197" s="39" t="s">
        <v>1056</v>
      </c>
      <c r="G197" s="68"/>
      <c r="H197" s="9"/>
      <c r="I197" s="14"/>
      <c r="J197" s="14"/>
      <c r="K197" s="17"/>
      <c r="L197" s="17"/>
      <c r="M197" s="17"/>
      <c r="N197" s="17"/>
      <c r="O197" s="17"/>
      <c r="P197" s="17"/>
      <c r="Q197" s="17"/>
      <c r="R197" s="17"/>
      <c r="S197" s="17"/>
      <c r="T197" s="17"/>
      <c r="U197" s="17"/>
      <c r="V197" s="17"/>
      <c r="W197" s="17"/>
      <c r="X197" s="17"/>
      <c r="Y197" s="17"/>
      <c r="Z197" s="17"/>
      <c r="AA197" s="17"/>
      <c r="AB197" s="17"/>
    </row>
    <row r="198" ht="15.75" customHeight="1">
      <c r="A198" s="39">
        <f t="shared" si="1"/>
        <v>179</v>
      </c>
      <c r="B198" s="39" t="s">
        <v>1057</v>
      </c>
      <c r="C198" s="39" t="s">
        <v>1058</v>
      </c>
      <c r="D198" s="48" t="s">
        <v>1059</v>
      </c>
      <c r="E198" s="39" t="s">
        <v>1060</v>
      </c>
      <c r="F198" s="39" t="s">
        <v>1061</v>
      </c>
      <c r="G198" s="68"/>
      <c r="H198" s="9"/>
      <c r="I198" s="14"/>
      <c r="J198" s="14"/>
      <c r="K198" s="17"/>
      <c r="L198" s="17"/>
      <c r="M198" s="17"/>
      <c r="N198" s="17"/>
      <c r="O198" s="17"/>
      <c r="P198" s="17"/>
      <c r="Q198" s="17"/>
      <c r="R198" s="17"/>
      <c r="S198" s="17"/>
      <c r="T198" s="17"/>
      <c r="U198" s="17"/>
      <c r="V198" s="17"/>
      <c r="W198" s="17"/>
      <c r="X198" s="17"/>
      <c r="Y198" s="17"/>
      <c r="Z198" s="17"/>
      <c r="AA198" s="17"/>
      <c r="AB198" s="17"/>
    </row>
    <row r="199" ht="15.75" customHeight="1">
      <c r="A199" s="39">
        <f t="shared" si="1"/>
        <v>180</v>
      </c>
      <c r="B199" s="39" t="s">
        <v>1062</v>
      </c>
      <c r="C199" s="39" t="s">
        <v>1063</v>
      </c>
      <c r="D199" s="48" t="s">
        <v>1064</v>
      </c>
      <c r="E199" s="39" t="s">
        <v>1065</v>
      </c>
      <c r="F199" s="39" t="s">
        <v>1066</v>
      </c>
      <c r="G199" s="68"/>
      <c r="H199" s="9"/>
      <c r="I199" s="14"/>
      <c r="J199" s="14"/>
      <c r="K199" s="17"/>
      <c r="L199" s="17"/>
      <c r="M199" s="17"/>
      <c r="N199" s="17"/>
      <c r="O199" s="17"/>
      <c r="P199" s="17"/>
      <c r="Q199" s="17"/>
      <c r="R199" s="17"/>
      <c r="S199" s="17"/>
      <c r="T199" s="17"/>
      <c r="U199" s="17"/>
      <c r="V199" s="17"/>
      <c r="W199" s="17"/>
      <c r="X199" s="17"/>
      <c r="Y199" s="17"/>
      <c r="Z199" s="17"/>
      <c r="AA199" s="17"/>
      <c r="AB199" s="17"/>
    </row>
    <row r="200" ht="15.75" customHeight="1">
      <c r="A200" s="39">
        <f t="shared" si="1"/>
        <v>181</v>
      </c>
      <c r="B200" s="39" t="s">
        <v>995</v>
      </c>
      <c r="C200" s="39" t="s">
        <v>1067</v>
      </c>
      <c r="D200" s="48" t="s">
        <v>1068</v>
      </c>
      <c r="E200" s="39" t="s">
        <v>1069</v>
      </c>
      <c r="F200" s="39" t="s">
        <v>1070</v>
      </c>
      <c r="G200" s="68"/>
      <c r="H200" s="9"/>
      <c r="I200" s="14"/>
      <c r="J200" s="14"/>
      <c r="K200" s="17"/>
      <c r="L200" s="17"/>
      <c r="M200" s="17"/>
      <c r="N200" s="17"/>
      <c r="O200" s="17"/>
      <c r="P200" s="17"/>
      <c r="Q200" s="17"/>
      <c r="R200" s="17"/>
      <c r="S200" s="17"/>
      <c r="T200" s="17"/>
      <c r="U200" s="17"/>
      <c r="V200" s="17"/>
      <c r="W200" s="17"/>
      <c r="X200" s="17"/>
      <c r="Y200" s="17"/>
      <c r="Z200" s="17"/>
      <c r="AA200" s="17"/>
      <c r="AB200" s="17"/>
    </row>
    <row r="201" ht="15.75" customHeight="1">
      <c r="A201" s="39">
        <f t="shared" si="1"/>
        <v>182</v>
      </c>
      <c r="B201" s="39" t="s">
        <v>700</v>
      </c>
      <c r="C201" s="39" t="s">
        <v>1071</v>
      </c>
      <c r="D201" s="48" t="s">
        <v>1072</v>
      </c>
      <c r="E201" s="39" t="s">
        <v>1073</v>
      </c>
      <c r="F201" s="39" t="s">
        <v>1074</v>
      </c>
      <c r="G201" s="68"/>
      <c r="H201" s="9"/>
      <c r="I201" s="14"/>
      <c r="J201" s="14"/>
      <c r="K201" s="17"/>
      <c r="L201" s="17"/>
      <c r="M201" s="17"/>
      <c r="N201" s="17"/>
      <c r="O201" s="17"/>
      <c r="P201" s="17"/>
      <c r="Q201" s="17"/>
      <c r="R201" s="17"/>
      <c r="S201" s="17"/>
      <c r="T201" s="17"/>
      <c r="U201" s="17"/>
      <c r="V201" s="17"/>
      <c r="W201" s="17"/>
      <c r="X201" s="17"/>
      <c r="Y201" s="17"/>
      <c r="Z201" s="17"/>
      <c r="AA201" s="17"/>
      <c r="AB201" s="17"/>
    </row>
    <row r="202" ht="15.75" customHeight="1">
      <c r="A202" s="39">
        <f t="shared" si="1"/>
        <v>183</v>
      </c>
      <c r="B202" s="39" t="s">
        <v>1037</v>
      </c>
      <c r="C202" s="39" t="s">
        <v>1075</v>
      </c>
      <c r="D202" s="48" t="s">
        <v>1076</v>
      </c>
      <c r="E202" s="39" t="s">
        <v>1077</v>
      </c>
      <c r="F202" s="39" t="s">
        <v>1078</v>
      </c>
      <c r="G202" s="68"/>
      <c r="H202" s="9"/>
      <c r="I202" s="14"/>
      <c r="J202" s="14"/>
      <c r="K202" s="17"/>
      <c r="L202" s="17"/>
      <c r="M202" s="17"/>
      <c r="N202" s="17"/>
      <c r="O202" s="17"/>
      <c r="P202" s="17"/>
      <c r="Q202" s="17"/>
      <c r="R202" s="17"/>
      <c r="S202" s="17"/>
      <c r="T202" s="17"/>
      <c r="U202" s="17"/>
      <c r="V202" s="17"/>
      <c r="W202" s="17"/>
      <c r="X202" s="17"/>
      <c r="Y202" s="17"/>
      <c r="Z202" s="17"/>
      <c r="AA202" s="17"/>
      <c r="AB202" s="17"/>
    </row>
    <row r="203" ht="15.75" customHeight="1">
      <c r="A203" s="39">
        <f t="shared" si="1"/>
        <v>184</v>
      </c>
      <c r="B203" s="39" t="s">
        <v>1037</v>
      </c>
      <c r="C203" s="39" t="s">
        <v>1079</v>
      </c>
      <c r="D203" s="48" t="s">
        <v>1080</v>
      </c>
      <c r="E203" s="39" t="s">
        <v>1081</v>
      </c>
      <c r="F203" s="39" t="s">
        <v>1082</v>
      </c>
      <c r="G203" s="68"/>
      <c r="H203" s="9"/>
      <c r="I203" s="14"/>
      <c r="J203" s="14"/>
      <c r="K203" s="17"/>
      <c r="L203" s="17"/>
      <c r="M203" s="17"/>
      <c r="N203" s="17"/>
      <c r="O203" s="17"/>
      <c r="P203" s="17"/>
      <c r="Q203" s="17"/>
      <c r="R203" s="17"/>
      <c r="S203" s="17"/>
      <c r="T203" s="17"/>
      <c r="U203" s="17"/>
      <c r="V203" s="17"/>
      <c r="W203" s="17"/>
      <c r="X203" s="17"/>
      <c r="Y203" s="17"/>
      <c r="Z203" s="17"/>
      <c r="AA203" s="17"/>
      <c r="AB203" s="17"/>
    </row>
    <row r="204" ht="15.75" customHeight="1">
      <c r="A204" s="39">
        <f t="shared" si="1"/>
        <v>185</v>
      </c>
      <c r="B204" s="39" t="s">
        <v>1083</v>
      </c>
      <c r="C204" s="39" t="s">
        <v>1084</v>
      </c>
      <c r="D204" s="48" t="s">
        <v>1085</v>
      </c>
      <c r="E204" s="39" t="s">
        <v>1086</v>
      </c>
      <c r="F204" s="39" t="s">
        <v>1087</v>
      </c>
      <c r="G204" s="68"/>
      <c r="H204" s="9"/>
      <c r="I204" s="14"/>
      <c r="J204" s="14"/>
      <c r="K204" s="17"/>
      <c r="L204" s="17"/>
      <c r="M204" s="17"/>
      <c r="N204" s="17"/>
      <c r="O204" s="17"/>
      <c r="P204" s="17"/>
      <c r="Q204" s="17"/>
      <c r="R204" s="17"/>
      <c r="S204" s="17"/>
      <c r="T204" s="17"/>
      <c r="U204" s="17"/>
      <c r="V204" s="17"/>
      <c r="W204" s="17"/>
      <c r="X204" s="17"/>
      <c r="Y204" s="17"/>
      <c r="Z204" s="17"/>
      <c r="AA204" s="17"/>
      <c r="AB204" s="17"/>
    </row>
    <row r="205" ht="48.0" customHeight="1">
      <c r="A205" s="39">
        <f t="shared" si="1"/>
        <v>186</v>
      </c>
      <c r="B205" s="39" t="s">
        <v>1088</v>
      </c>
      <c r="C205" s="39" t="s">
        <v>1089</v>
      </c>
      <c r="D205" s="48" t="s">
        <v>1090</v>
      </c>
      <c r="E205" s="170" t="s">
        <v>1091</v>
      </c>
      <c r="F205" s="39" t="s">
        <v>1092</v>
      </c>
      <c r="G205" s="68" t="s">
        <v>1093</v>
      </c>
      <c r="H205" s="9"/>
      <c r="I205" s="14"/>
      <c r="J205" s="14"/>
      <c r="K205" s="17"/>
      <c r="L205" s="17"/>
      <c r="M205" s="17"/>
      <c r="N205" s="17"/>
      <c r="O205" s="17"/>
      <c r="P205" s="17"/>
      <c r="Q205" s="17"/>
      <c r="R205" s="17"/>
      <c r="S205" s="17"/>
      <c r="T205" s="17"/>
      <c r="U205" s="17"/>
      <c r="V205" s="17"/>
      <c r="W205" s="17"/>
      <c r="X205" s="17"/>
      <c r="Y205" s="17"/>
      <c r="Z205" s="17"/>
      <c r="AA205" s="17"/>
      <c r="AB205" s="17"/>
    </row>
    <row r="206" ht="15.75" customHeight="1">
      <c r="A206" s="39">
        <f t="shared" si="1"/>
        <v>187</v>
      </c>
      <c r="B206" s="39" t="s">
        <v>1094</v>
      </c>
      <c r="C206" s="39" t="s">
        <v>1095</v>
      </c>
      <c r="D206" s="48" t="s">
        <v>1096</v>
      </c>
      <c r="E206" s="39" t="s">
        <v>1097</v>
      </c>
      <c r="F206" s="39" t="s">
        <v>1098</v>
      </c>
      <c r="G206" s="68" t="s">
        <v>966</v>
      </c>
      <c r="H206" s="9"/>
      <c r="I206" s="14"/>
      <c r="J206" s="14"/>
      <c r="K206" s="17"/>
      <c r="L206" s="17"/>
      <c r="M206" s="17"/>
      <c r="N206" s="17"/>
      <c r="O206" s="17"/>
      <c r="P206" s="17"/>
      <c r="Q206" s="17"/>
      <c r="R206" s="17"/>
      <c r="S206" s="17"/>
      <c r="T206" s="17"/>
      <c r="U206" s="17"/>
      <c r="V206" s="17"/>
      <c r="W206" s="17"/>
      <c r="X206" s="17"/>
      <c r="Y206" s="17"/>
      <c r="Z206" s="17"/>
      <c r="AA206" s="17"/>
      <c r="AB206" s="17"/>
    </row>
    <row r="207" ht="15.75" customHeight="1">
      <c r="A207" s="39">
        <f t="shared" si="1"/>
        <v>188</v>
      </c>
      <c r="B207" s="39" t="s">
        <v>1099</v>
      </c>
      <c r="C207" s="39" t="s">
        <v>1100</v>
      </c>
      <c r="D207" s="48" t="s">
        <v>1101</v>
      </c>
      <c r="E207" s="39" t="s">
        <v>1102</v>
      </c>
      <c r="F207" s="39" t="s">
        <v>1103</v>
      </c>
      <c r="G207" s="68" t="s">
        <v>1104</v>
      </c>
      <c r="H207" s="9"/>
      <c r="I207" s="14"/>
      <c r="J207" s="14"/>
      <c r="K207" s="17"/>
      <c r="L207" s="17"/>
      <c r="M207" s="17"/>
      <c r="N207" s="17"/>
      <c r="O207" s="17"/>
      <c r="P207" s="17"/>
      <c r="Q207" s="17"/>
      <c r="R207" s="17"/>
      <c r="S207" s="17"/>
      <c r="T207" s="17"/>
      <c r="U207" s="17"/>
      <c r="V207" s="17"/>
      <c r="W207" s="17"/>
      <c r="X207" s="17"/>
      <c r="Y207" s="17"/>
      <c r="Z207" s="17"/>
      <c r="AA207" s="17"/>
      <c r="AB207" s="17"/>
    </row>
    <row r="208" ht="15.75" customHeight="1">
      <c r="A208" s="39">
        <f t="shared" si="1"/>
        <v>189</v>
      </c>
      <c r="B208" s="39" t="s">
        <v>1105</v>
      </c>
      <c r="C208" s="39" t="s">
        <v>1106</v>
      </c>
      <c r="D208" s="48" t="s">
        <v>1107</v>
      </c>
      <c r="E208" s="39" t="s">
        <v>1108</v>
      </c>
      <c r="F208" s="39" t="s">
        <v>1109</v>
      </c>
      <c r="G208" s="68" t="s">
        <v>1110</v>
      </c>
      <c r="H208" s="9"/>
      <c r="I208" s="14"/>
      <c r="J208" s="14"/>
      <c r="K208" s="17"/>
      <c r="L208" s="17"/>
      <c r="M208" s="17"/>
      <c r="N208" s="17"/>
      <c r="O208" s="17"/>
      <c r="P208" s="17"/>
      <c r="Q208" s="17"/>
      <c r="R208" s="17"/>
      <c r="S208" s="17"/>
      <c r="T208" s="17"/>
      <c r="U208" s="17"/>
      <c r="V208" s="17"/>
      <c r="W208" s="17"/>
      <c r="X208" s="17"/>
      <c r="Y208" s="17"/>
      <c r="Z208" s="17"/>
      <c r="AA208" s="17"/>
      <c r="AB208" s="17"/>
    </row>
    <row r="209" ht="15.75" customHeight="1">
      <c r="A209" s="39">
        <f t="shared" si="1"/>
        <v>190</v>
      </c>
      <c r="B209" s="39" t="s">
        <v>1111</v>
      </c>
      <c r="C209" s="39" t="s">
        <v>1112</v>
      </c>
      <c r="D209" s="48" t="s">
        <v>1113</v>
      </c>
      <c r="E209" s="39" t="s">
        <v>1114</v>
      </c>
      <c r="F209" s="39" t="s">
        <v>1115</v>
      </c>
      <c r="G209" s="68" t="s">
        <v>1116</v>
      </c>
      <c r="H209" s="9"/>
      <c r="I209" s="14"/>
      <c r="J209" s="14"/>
      <c r="K209" s="17"/>
      <c r="L209" s="17"/>
      <c r="M209" s="17"/>
      <c r="N209" s="17"/>
      <c r="O209" s="17"/>
      <c r="P209" s="17"/>
      <c r="Q209" s="17"/>
      <c r="R209" s="17"/>
      <c r="S209" s="17"/>
      <c r="T209" s="17"/>
      <c r="U209" s="17"/>
      <c r="V209" s="17"/>
      <c r="W209" s="17"/>
      <c r="X209" s="17"/>
      <c r="Y209" s="17"/>
      <c r="Z209" s="17"/>
      <c r="AA209" s="17"/>
      <c r="AB209" s="17"/>
    </row>
    <row r="210" ht="15.75" customHeight="1">
      <c r="A210" s="39">
        <f t="shared" si="1"/>
        <v>191</v>
      </c>
      <c r="B210" s="39" t="s">
        <v>1117</v>
      </c>
      <c r="C210" s="39" t="s">
        <v>1118</v>
      </c>
      <c r="D210" s="48" t="s">
        <v>919</v>
      </c>
      <c r="E210" s="39" t="s">
        <v>1119</v>
      </c>
      <c r="F210" s="39" t="s">
        <v>1120</v>
      </c>
      <c r="G210" s="39" t="s">
        <v>874</v>
      </c>
      <c r="H210" s="9"/>
      <c r="I210" s="9"/>
      <c r="J210" s="14"/>
      <c r="K210" s="17"/>
      <c r="L210" s="17"/>
      <c r="M210" s="17"/>
      <c r="N210" s="17"/>
      <c r="O210" s="17"/>
      <c r="P210" s="17"/>
      <c r="Q210" s="17"/>
      <c r="R210" s="17"/>
      <c r="S210" s="17"/>
      <c r="T210" s="17"/>
      <c r="U210" s="17"/>
      <c r="V210" s="17"/>
      <c r="W210" s="17"/>
      <c r="X210" s="17"/>
      <c r="Y210" s="17"/>
      <c r="Z210" s="17"/>
      <c r="AA210" s="17"/>
      <c r="AB210" s="17"/>
    </row>
    <row r="211" ht="15.75" customHeight="1">
      <c r="A211" s="39">
        <f t="shared" si="1"/>
        <v>192</v>
      </c>
      <c r="B211" s="39" t="s">
        <v>1121</v>
      </c>
      <c r="C211" s="39" t="s">
        <v>1122</v>
      </c>
      <c r="D211" s="48" t="s">
        <v>1123</v>
      </c>
      <c r="E211" s="39" t="s">
        <v>1124</v>
      </c>
      <c r="F211" s="39" t="s">
        <v>1125</v>
      </c>
      <c r="G211" s="39" t="s">
        <v>874</v>
      </c>
      <c r="H211" s="9"/>
      <c r="I211" s="9"/>
      <c r="J211" s="14"/>
      <c r="K211" s="17"/>
      <c r="L211" s="17"/>
      <c r="M211" s="17"/>
      <c r="N211" s="17"/>
      <c r="O211" s="17"/>
      <c r="P211" s="17"/>
      <c r="Q211" s="17"/>
      <c r="R211" s="17"/>
      <c r="S211" s="17"/>
      <c r="T211" s="17"/>
      <c r="U211" s="17"/>
      <c r="V211" s="17"/>
      <c r="W211" s="17"/>
      <c r="X211" s="17"/>
      <c r="Y211" s="17"/>
      <c r="Z211" s="17"/>
      <c r="AA211" s="17"/>
      <c r="AB211" s="17"/>
    </row>
    <row r="212" ht="15.75" customHeight="1">
      <c r="A212" s="39">
        <f t="shared" si="1"/>
        <v>193</v>
      </c>
      <c r="B212" s="39" t="s">
        <v>1126</v>
      </c>
      <c r="C212" s="39" t="s">
        <v>1127</v>
      </c>
      <c r="D212" s="48" t="s">
        <v>1128</v>
      </c>
      <c r="E212" s="39" t="s">
        <v>1129</v>
      </c>
      <c r="F212" s="39" t="s">
        <v>1130</v>
      </c>
      <c r="G212" s="39" t="s">
        <v>874</v>
      </c>
      <c r="H212" s="9"/>
      <c r="I212" s="9"/>
      <c r="J212" s="14"/>
      <c r="K212" s="17"/>
      <c r="L212" s="17"/>
      <c r="M212" s="17"/>
      <c r="N212" s="17"/>
      <c r="O212" s="17"/>
      <c r="P212" s="17"/>
      <c r="Q212" s="17"/>
      <c r="R212" s="17"/>
      <c r="S212" s="17"/>
      <c r="T212" s="17"/>
      <c r="U212" s="17"/>
      <c r="V212" s="17"/>
      <c r="W212" s="17"/>
      <c r="X212" s="17"/>
      <c r="Y212" s="17"/>
      <c r="Z212" s="17"/>
      <c r="AA212" s="17"/>
      <c r="AB212" s="17"/>
    </row>
    <row r="213" ht="15.75" customHeight="1">
      <c r="A213" s="39">
        <f t="shared" si="1"/>
        <v>194</v>
      </c>
      <c r="B213" s="39" t="s">
        <v>1117</v>
      </c>
      <c r="C213" s="39" t="s">
        <v>1131</v>
      </c>
      <c r="D213" s="48" t="s">
        <v>1132</v>
      </c>
      <c r="E213" s="39" t="s">
        <v>1133</v>
      </c>
      <c r="F213" s="39" t="s">
        <v>1134</v>
      </c>
      <c r="G213" s="39" t="s">
        <v>874</v>
      </c>
      <c r="H213" s="9"/>
      <c r="I213" s="9"/>
      <c r="J213" s="14"/>
      <c r="K213" s="17"/>
      <c r="L213" s="17"/>
      <c r="M213" s="17"/>
      <c r="N213" s="17"/>
      <c r="O213" s="17"/>
      <c r="P213" s="17"/>
      <c r="Q213" s="17"/>
      <c r="R213" s="17"/>
      <c r="S213" s="17"/>
      <c r="T213" s="17"/>
      <c r="U213" s="17"/>
      <c r="V213" s="17"/>
      <c r="W213" s="17"/>
      <c r="X213" s="17"/>
      <c r="Y213" s="17"/>
      <c r="Z213" s="17"/>
      <c r="AA213" s="17"/>
      <c r="AB213" s="17"/>
    </row>
    <row r="214" ht="15.75" customHeight="1">
      <c r="A214" s="39">
        <f t="shared" si="1"/>
        <v>195</v>
      </c>
      <c r="B214" s="39" t="s">
        <v>1135</v>
      </c>
      <c r="C214" s="48" t="s">
        <v>1136</v>
      </c>
      <c r="D214" s="48" t="s">
        <v>1137</v>
      </c>
      <c r="E214" s="39" t="s">
        <v>1138</v>
      </c>
      <c r="F214" s="39" t="s">
        <v>1139</v>
      </c>
      <c r="G214" s="39" t="s">
        <v>874</v>
      </c>
      <c r="H214" s="9"/>
      <c r="I214" s="9"/>
      <c r="J214" s="14"/>
      <c r="K214" s="17"/>
      <c r="L214" s="17"/>
      <c r="M214" s="17"/>
      <c r="N214" s="17"/>
      <c r="O214" s="17"/>
      <c r="P214" s="17"/>
      <c r="Q214" s="17"/>
      <c r="R214" s="17"/>
      <c r="S214" s="17"/>
      <c r="T214" s="17"/>
      <c r="U214" s="17"/>
      <c r="V214" s="17"/>
      <c r="W214" s="17"/>
      <c r="X214" s="17"/>
      <c r="Y214" s="17"/>
      <c r="Z214" s="17"/>
      <c r="AA214" s="17"/>
      <c r="AB214" s="17"/>
    </row>
    <row r="215" ht="15.75" customHeight="1">
      <c r="A215" s="39">
        <f t="shared" si="1"/>
        <v>196</v>
      </c>
      <c r="B215" s="39" t="s">
        <v>1140</v>
      </c>
      <c r="C215" s="39" t="s">
        <v>1141</v>
      </c>
      <c r="D215" s="48" t="s">
        <v>1142</v>
      </c>
      <c r="E215" s="39" t="s">
        <v>1143</v>
      </c>
      <c r="F215" s="68" t="s">
        <v>1144</v>
      </c>
      <c r="G215" s="68" t="s">
        <v>874</v>
      </c>
      <c r="H215" s="14"/>
      <c r="I215" s="14"/>
      <c r="J215" s="14"/>
      <c r="K215" s="17"/>
      <c r="L215" s="17"/>
      <c r="M215" s="17"/>
      <c r="N215" s="17"/>
      <c r="O215" s="17"/>
      <c r="P215" s="17"/>
      <c r="Q215" s="17"/>
      <c r="R215" s="17"/>
      <c r="S215" s="17"/>
      <c r="T215" s="17"/>
      <c r="U215" s="17"/>
      <c r="V215" s="17"/>
      <c r="W215" s="17"/>
      <c r="X215" s="17"/>
      <c r="Y215" s="17"/>
      <c r="Z215" s="17"/>
      <c r="AA215" s="17"/>
      <c r="AB215" s="17"/>
    </row>
    <row r="216" ht="15.75" customHeight="1">
      <c r="A216" s="39">
        <f t="shared" si="1"/>
        <v>197</v>
      </c>
      <c r="B216" s="68" t="s">
        <v>1145</v>
      </c>
      <c r="C216" s="39" t="s">
        <v>1146</v>
      </c>
      <c r="D216" s="48" t="s">
        <v>1147</v>
      </c>
      <c r="E216" s="68" t="s">
        <v>1148</v>
      </c>
      <c r="F216" s="39" t="s">
        <v>1149</v>
      </c>
      <c r="G216" s="68" t="s">
        <v>874</v>
      </c>
      <c r="H216" s="9"/>
      <c r="I216" s="14"/>
      <c r="J216" s="14"/>
      <c r="K216" s="17"/>
      <c r="L216" s="17"/>
      <c r="M216" s="17"/>
      <c r="N216" s="17"/>
      <c r="O216" s="17"/>
      <c r="P216" s="17"/>
      <c r="Q216" s="17"/>
      <c r="R216" s="17"/>
      <c r="S216" s="17"/>
      <c r="T216" s="17"/>
      <c r="U216" s="17"/>
      <c r="V216" s="17"/>
      <c r="W216" s="17"/>
      <c r="X216" s="17"/>
      <c r="Y216" s="17"/>
      <c r="Z216" s="17"/>
      <c r="AA216" s="17"/>
      <c r="AB216" s="17"/>
    </row>
    <row r="217" ht="15.75" customHeight="1">
      <c r="A217" s="39">
        <f t="shared" si="1"/>
        <v>198</v>
      </c>
      <c r="B217" s="68" t="s">
        <v>1150</v>
      </c>
      <c r="C217" s="39" t="s">
        <v>1151</v>
      </c>
      <c r="D217" s="48" t="s">
        <v>1152</v>
      </c>
      <c r="E217" s="112" t="s">
        <v>1153</v>
      </c>
      <c r="F217" s="39" t="s">
        <v>1154</v>
      </c>
      <c r="G217" s="68" t="s">
        <v>874</v>
      </c>
      <c r="H217" s="9"/>
      <c r="I217" s="14"/>
      <c r="J217" s="14"/>
      <c r="K217" s="17"/>
      <c r="L217" s="17"/>
      <c r="M217" s="17"/>
      <c r="N217" s="17"/>
      <c r="O217" s="17"/>
      <c r="P217" s="17"/>
      <c r="Q217" s="17"/>
      <c r="R217" s="17"/>
      <c r="S217" s="17"/>
      <c r="T217" s="17"/>
      <c r="U217" s="17"/>
      <c r="V217" s="17"/>
      <c r="W217" s="17"/>
      <c r="X217" s="17"/>
      <c r="Y217" s="17"/>
      <c r="Z217" s="17"/>
      <c r="AA217" s="17"/>
      <c r="AB217" s="17"/>
    </row>
    <row r="218" ht="15.75" customHeight="1">
      <c r="A218" s="39">
        <f t="shared" si="1"/>
        <v>199</v>
      </c>
      <c r="B218" s="39" t="s">
        <v>1155</v>
      </c>
      <c r="C218" s="39" t="s">
        <v>1156</v>
      </c>
      <c r="D218" s="48" t="s">
        <v>1157</v>
      </c>
      <c r="E218" s="39" t="s">
        <v>1158</v>
      </c>
      <c r="F218" s="39" t="s">
        <v>1159</v>
      </c>
      <c r="G218" s="68" t="s">
        <v>874</v>
      </c>
      <c r="H218" s="9"/>
      <c r="I218" s="14"/>
      <c r="J218" s="14"/>
      <c r="K218" s="17"/>
      <c r="L218" s="17"/>
      <c r="M218" s="17"/>
      <c r="N218" s="17"/>
      <c r="O218" s="17"/>
      <c r="P218" s="17"/>
      <c r="Q218" s="17"/>
      <c r="R218" s="17"/>
      <c r="S218" s="17"/>
      <c r="T218" s="17"/>
      <c r="U218" s="17"/>
      <c r="V218" s="17"/>
      <c r="W218" s="17"/>
      <c r="X218" s="17"/>
      <c r="Y218" s="17"/>
      <c r="Z218" s="17"/>
      <c r="AA218" s="17"/>
      <c r="AB218" s="17"/>
    </row>
    <row r="219" ht="15.75" customHeight="1">
      <c r="A219" s="39">
        <f t="shared" si="1"/>
        <v>200</v>
      </c>
      <c r="B219" s="39" t="s">
        <v>1155</v>
      </c>
      <c r="C219" s="39" t="s">
        <v>1160</v>
      </c>
      <c r="D219" s="48" t="s">
        <v>1161</v>
      </c>
      <c r="E219" s="39" t="s">
        <v>1162</v>
      </c>
      <c r="F219" s="39" t="s">
        <v>1163</v>
      </c>
      <c r="G219" s="68" t="s">
        <v>874</v>
      </c>
      <c r="H219" s="9"/>
      <c r="I219" s="14"/>
      <c r="J219" s="14"/>
      <c r="K219" s="17"/>
      <c r="L219" s="17"/>
      <c r="M219" s="17"/>
      <c r="N219" s="17"/>
      <c r="O219" s="17"/>
      <c r="P219" s="17"/>
      <c r="Q219" s="17"/>
      <c r="R219" s="17"/>
      <c r="S219" s="17"/>
      <c r="T219" s="17"/>
      <c r="U219" s="17"/>
      <c r="V219" s="17"/>
      <c r="W219" s="17"/>
      <c r="X219" s="17"/>
      <c r="Y219" s="17"/>
      <c r="Z219" s="17"/>
      <c r="AA219" s="17"/>
      <c r="AB219" s="17"/>
    </row>
    <row r="220" ht="15.75" customHeight="1">
      <c r="A220" s="39">
        <f t="shared" si="1"/>
        <v>201</v>
      </c>
      <c r="B220" s="39" t="s">
        <v>995</v>
      </c>
      <c r="C220" s="39" t="s">
        <v>1164</v>
      </c>
      <c r="D220" s="48" t="s">
        <v>1165</v>
      </c>
      <c r="E220" s="39" t="s">
        <v>1166</v>
      </c>
      <c r="F220" s="39" t="s">
        <v>1167</v>
      </c>
      <c r="G220" s="68" t="s">
        <v>874</v>
      </c>
      <c r="H220" s="9"/>
      <c r="I220" s="14"/>
      <c r="J220" s="14"/>
      <c r="K220" s="17"/>
      <c r="L220" s="17"/>
      <c r="M220" s="17"/>
      <c r="N220" s="17"/>
      <c r="O220" s="17"/>
      <c r="P220" s="17"/>
      <c r="Q220" s="17"/>
      <c r="R220" s="17"/>
      <c r="S220" s="17"/>
      <c r="T220" s="17"/>
      <c r="U220" s="17"/>
      <c r="V220" s="17"/>
      <c r="W220" s="17"/>
      <c r="X220" s="17"/>
      <c r="Y220" s="17"/>
      <c r="Z220" s="17"/>
      <c r="AA220" s="17"/>
      <c r="AB220" s="17"/>
    </row>
    <row r="221" ht="15.75" customHeight="1">
      <c r="A221" s="39">
        <f t="shared" si="1"/>
        <v>202</v>
      </c>
      <c r="B221" s="39" t="s">
        <v>1168</v>
      </c>
      <c r="C221" s="39" t="s">
        <v>1169</v>
      </c>
      <c r="D221" s="48" t="s">
        <v>1170</v>
      </c>
      <c r="E221" s="39" t="s">
        <v>1171</v>
      </c>
      <c r="F221" s="39" t="s">
        <v>1172</v>
      </c>
      <c r="G221" s="68" t="s">
        <v>874</v>
      </c>
      <c r="H221" s="9"/>
      <c r="I221" s="14"/>
      <c r="J221" s="14"/>
      <c r="K221" s="17"/>
      <c r="L221" s="17"/>
      <c r="M221" s="17"/>
      <c r="N221" s="17"/>
      <c r="O221" s="17"/>
      <c r="P221" s="17"/>
      <c r="Q221" s="17"/>
      <c r="R221" s="17"/>
      <c r="S221" s="17"/>
      <c r="T221" s="17"/>
      <c r="U221" s="17"/>
      <c r="V221" s="17"/>
      <c r="W221" s="17"/>
      <c r="X221" s="17"/>
      <c r="Y221" s="17"/>
      <c r="Z221" s="17"/>
      <c r="AA221" s="17"/>
      <c r="AB221" s="17"/>
    </row>
    <row r="222" ht="15.75" customHeight="1">
      <c r="A222" s="39">
        <f t="shared" si="1"/>
        <v>203</v>
      </c>
      <c r="B222" s="39" t="s">
        <v>1173</v>
      </c>
      <c r="C222" s="39" t="s">
        <v>1174</v>
      </c>
      <c r="D222" s="48" t="s">
        <v>1175</v>
      </c>
      <c r="E222" s="39" t="s">
        <v>1176</v>
      </c>
      <c r="F222" s="112" t="s">
        <v>1177</v>
      </c>
      <c r="G222" s="68" t="s">
        <v>874</v>
      </c>
      <c r="H222" s="9"/>
      <c r="I222" s="14"/>
      <c r="J222" s="14"/>
      <c r="K222" s="17"/>
      <c r="L222" s="17"/>
      <c r="M222" s="17"/>
      <c r="N222" s="17"/>
      <c r="O222" s="17"/>
      <c r="P222" s="17"/>
      <c r="Q222" s="17"/>
      <c r="R222" s="17"/>
      <c r="S222" s="17"/>
      <c r="T222" s="17"/>
      <c r="U222" s="17"/>
      <c r="V222" s="17"/>
      <c r="W222" s="17"/>
      <c r="X222" s="17"/>
      <c r="Y222" s="17"/>
      <c r="Z222" s="17"/>
      <c r="AA222" s="17"/>
      <c r="AB222" s="17"/>
    </row>
    <row r="223" ht="15.75" customHeight="1">
      <c r="A223" s="39">
        <f t="shared" si="1"/>
        <v>204</v>
      </c>
      <c r="B223" s="39" t="s">
        <v>1178</v>
      </c>
      <c r="C223" s="39" t="s">
        <v>1179</v>
      </c>
      <c r="D223" s="48" t="s">
        <v>1180</v>
      </c>
      <c r="E223" s="39" t="s">
        <v>1181</v>
      </c>
      <c r="F223" s="39" t="s">
        <v>1182</v>
      </c>
      <c r="G223" s="68" t="s">
        <v>874</v>
      </c>
      <c r="H223" s="9"/>
      <c r="I223" s="14"/>
      <c r="J223" s="14"/>
      <c r="K223" s="17"/>
      <c r="L223" s="17"/>
      <c r="M223" s="17"/>
      <c r="N223" s="17"/>
      <c r="O223" s="17"/>
      <c r="P223" s="17"/>
      <c r="Q223" s="17"/>
      <c r="R223" s="17"/>
      <c r="S223" s="17"/>
      <c r="T223" s="17"/>
      <c r="U223" s="17"/>
      <c r="V223" s="17"/>
      <c r="W223" s="17"/>
      <c r="X223" s="17"/>
      <c r="Y223" s="17"/>
      <c r="Z223" s="17"/>
      <c r="AA223" s="17"/>
      <c r="AB223" s="17"/>
    </row>
    <row r="224" ht="15.75" customHeight="1">
      <c r="A224" s="39">
        <f t="shared" si="1"/>
        <v>205</v>
      </c>
      <c r="B224" s="39" t="s">
        <v>1183</v>
      </c>
      <c r="C224" s="39" t="s">
        <v>1184</v>
      </c>
      <c r="D224" s="48" t="s">
        <v>1185</v>
      </c>
      <c r="E224" s="39" t="s">
        <v>1186</v>
      </c>
      <c r="F224" s="39" t="s">
        <v>1187</v>
      </c>
      <c r="G224" s="68" t="s">
        <v>874</v>
      </c>
      <c r="H224" s="9"/>
      <c r="I224" s="14"/>
      <c r="J224" s="14"/>
      <c r="K224" s="17"/>
      <c r="L224" s="17"/>
      <c r="M224" s="17"/>
      <c r="N224" s="17"/>
      <c r="O224" s="17"/>
      <c r="P224" s="17"/>
      <c r="Q224" s="17"/>
      <c r="R224" s="17"/>
      <c r="S224" s="17"/>
      <c r="T224" s="17"/>
      <c r="U224" s="17"/>
      <c r="V224" s="17"/>
      <c r="W224" s="17"/>
      <c r="X224" s="17"/>
      <c r="Y224" s="17"/>
      <c r="Z224" s="17"/>
      <c r="AA224" s="17"/>
      <c r="AB224" s="17"/>
    </row>
    <row r="225" ht="15.75" customHeight="1">
      <c r="A225" s="39">
        <f t="shared" si="1"/>
        <v>206</v>
      </c>
      <c r="B225" s="39" t="s">
        <v>1188</v>
      </c>
      <c r="C225" s="39" t="s">
        <v>1189</v>
      </c>
      <c r="D225" s="48" t="s">
        <v>1190</v>
      </c>
      <c r="E225" s="68" t="s">
        <v>1191</v>
      </c>
      <c r="F225" s="39" t="s">
        <v>1192</v>
      </c>
      <c r="G225" s="68" t="s">
        <v>874</v>
      </c>
      <c r="H225" s="9"/>
      <c r="I225" s="14"/>
      <c r="J225" s="14"/>
      <c r="K225" s="17"/>
      <c r="L225" s="17"/>
      <c r="M225" s="17"/>
      <c r="N225" s="17"/>
      <c r="O225" s="17"/>
      <c r="P225" s="17"/>
      <c r="Q225" s="17"/>
      <c r="R225" s="17"/>
      <c r="S225" s="17"/>
      <c r="T225" s="17"/>
      <c r="U225" s="17"/>
      <c r="V225" s="17"/>
      <c r="W225" s="17"/>
      <c r="X225" s="17"/>
      <c r="Y225" s="17"/>
      <c r="Z225" s="17"/>
      <c r="AA225" s="17"/>
      <c r="AB225" s="17"/>
    </row>
    <row r="226" ht="15.75" customHeight="1">
      <c r="A226" s="39">
        <f t="shared" si="1"/>
        <v>207</v>
      </c>
      <c r="B226" s="39" t="s">
        <v>1193</v>
      </c>
      <c r="C226" s="39" t="s">
        <v>1194</v>
      </c>
      <c r="D226" s="48" t="s">
        <v>1195</v>
      </c>
      <c r="E226" s="39" t="s">
        <v>1196</v>
      </c>
      <c r="F226" s="39" t="s">
        <v>1197</v>
      </c>
      <c r="G226" s="68" t="s">
        <v>874</v>
      </c>
      <c r="H226" s="9"/>
      <c r="I226" s="14"/>
      <c r="J226" s="14"/>
      <c r="K226" s="17"/>
      <c r="L226" s="17"/>
      <c r="M226" s="17"/>
      <c r="N226" s="17"/>
      <c r="O226" s="17"/>
      <c r="P226" s="17"/>
      <c r="Q226" s="17"/>
      <c r="R226" s="17"/>
      <c r="S226" s="17"/>
      <c r="T226" s="17"/>
      <c r="U226" s="17"/>
      <c r="V226" s="17"/>
      <c r="W226" s="17"/>
      <c r="X226" s="17"/>
      <c r="Y226" s="17"/>
      <c r="Z226" s="17"/>
      <c r="AA226" s="17"/>
      <c r="AB226" s="17"/>
    </row>
    <row r="227" ht="15.75" customHeight="1">
      <c r="A227" s="39">
        <f t="shared" si="1"/>
        <v>208</v>
      </c>
      <c r="B227" s="39" t="s">
        <v>1198</v>
      </c>
      <c r="C227" s="39" t="s">
        <v>1199</v>
      </c>
      <c r="D227" s="48" t="s">
        <v>1200</v>
      </c>
      <c r="E227" s="39" t="s">
        <v>1201</v>
      </c>
      <c r="F227" s="39" t="s">
        <v>1202</v>
      </c>
      <c r="G227" s="68" t="s">
        <v>874</v>
      </c>
      <c r="H227" s="9"/>
      <c r="I227" s="14"/>
      <c r="J227" s="14"/>
      <c r="K227" s="17"/>
      <c r="L227" s="17"/>
      <c r="M227" s="17"/>
      <c r="N227" s="17"/>
      <c r="O227" s="17"/>
      <c r="P227" s="17"/>
      <c r="Q227" s="17"/>
      <c r="R227" s="17"/>
      <c r="S227" s="17"/>
      <c r="T227" s="17"/>
      <c r="U227" s="17"/>
      <c r="V227" s="17"/>
      <c r="W227" s="17"/>
      <c r="X227" s="17"/>
      <c r="Y227" s="17"/>
      <c r="Z227" s="17"/>
      <c r="AA227" s="17"/>
      <c r="AB227" s="17"/>
    </row>
    <row r="228" ht="15.75" customHeight="1">
      <c r="A228" s="39">
        <f t="shared" si="1"/>
        <v>209</v>
      </c>
      <c r="B228" s="39" t="s">
        <v>1203</v>
      </c>
      <c r="C228" s="39" t="s">
        <v>1204</v>
      </c>
      <c r="D228" s="48" t="s">
        <v>1205</v>
      </c>
      <c r="E228" s="39" t="s">
        <v>1206</v>
      </c>
      <c r="F228" s="39" t="s">
        <v>1207</v>
      </c>
      <c r="G228" s="68" t="s">
        <v>885</v>
      </c>
      <c r="H228" s="9"/>
      <c r="I228" s="14"/>
      <c r="J228" s="14"/>
      <c r="K228" s="17"/>
      <c r="L228" s="17"/>
      <c r="M228" s="17"/>
      <c r="N228" s="17"/>
      <c r="O228" s="17"/>
      <c r="P228" s="17"/>
      <c r="Q228" s="17"/>
      <c r="R228" s="17"/>
      <c r="S228" s="17"/>
      <c r="T228" s="17"/>
      <c r="U228" s="17"/>
      <c r="V228" s="17"/>
      <c r="W228" s="17"/>
      <c r="X228" s="17"/>
      <c r="Y228" s="17"/>
      <c r="Z228" s="17"/>
      <c r="AA228" s="17"/>
      <c r="AB228" s="17"/>
    </row>
    <row r="229" ht="15.75" customHeight="1">
      <c r="A229" s="39">
        <f t="shared" si="1"/>
        <v>210</v>
      </c>
      <c r="B229" s="39" t="s">
        <v>1208</v>
      </c>
      <c r="C229" s="39" t="s">
        <v>1209</v>
      </c>
      <c r="D229" s="48" t="s">
        <v>1210</v>
      </c>
      <c r="E229" s="39" t="s">
        <v>1211</v>
      </c>
      <c r="F229" s="39" t="s">
        <v>1212</v>
      </c>
      <c r="G229" s="68" t="s">
        <v>885</v>
      </c>
      <c r="H229" s="9"/>
      <c r="I229" s="14"/>
      <c r="J229" s="14"/>
      <c r="K229" s="17"/>
      <c r="L229" s="17"/>
      <c r="M229" s="17"/>
      <c r="N229" s="17"/>
      <c r="O229" s="17"/>
      <c r="P229" s="17"/>
      <c r="Q229" s="17"/>
      <c r="R229" s="17"/>
      <c r="S229" s="17"/>
      <c r="T229" s="17"/>
      <c r="U229" s="17"/>
      <c r="V229" s="17"/>
      <c r="W229" s="17"/>
      <c r="X229" s="17"/>
      <c r="Y229" s="17"/>
      <c r="Z229" s="17"/>
      <c r="AA229" s="17"/>
      <c r="AB229" s="17"/>
    </row>
    <row r="230" ht="15.75" customHeight="1">
      <c r="A230" s="39">
        <f t="shared" si="1"/>
        <v>211</v>
      </c>
      <c r="B230" s="39" t="s">
        <v>1208</v>
      </c>
      <c r="C230" s="39" t="s">
        <v>1213</v>
      </c>
      <c r="D230" s="48" t="s">
        <v>1214</v>
      </c>
      <c r="E230" s="39" t="s">
        <v>1215</v>
      </c>
      <c r="F230" s="39" t="s">
        <v>1216</v>
      </c>
      <c r="G230" s="68" t="s">
        <v>885</v>
      </c>
      <c r="H230" s="9"/>
      <c r="I230" s="14"/>
      <c r="J230" s="14"/>
      <c r="K230" s="17"/>
      <c r="L230" s="17"/>
      <c r="M230" s="17"/>
      <c r="N230" s="17"/>
      <c r="O230" s="17"/>
      <c r="P230" s="17"/>
      <c r="Q230" s="17"/>
      <c r="R230" s="17"/>
      <c r="S230" s="17"/>
      <c r="T230" s="17"/>
      <c r="U230" s="17"/>
      <c r="V230" s="17"/>
      <c r="W230" s="17"/>
      <c r="X230" s="17"/>
      <c r="Y230" s="17"/>
      <c r="Z230" s="17"/>
      <c r="AA230" s="17"/>
      <c r="AB230" s="17"/>
    </row>
    <row r="231" ht="15.75" customHeight="1">
      <c r="A231" s="39">
        <f t="shared" si="1"/>
        <v>212</v>
      </c>
      <c r="B231" s="39" t="s">
        <v>1217</v>
      </c>
      <c r="C231" s="39" t="s">
        <v>1218</v>
      </c>
      <c r="D231" s="48" t="s">
        <v>854</v>
      </c>
      <c r="E231" s="171" t="s">
        <v>1219</v>
      </c>
      <c r="F231" s="39" t="s">
        <v>1220</v>
      </c>
      <c r="G231" s="68" t="s">
        <v>874</v>
      </c>
      <c r="H231" s="9"/>
      <c r="I231" s="14"/>
      <c r="J231" s="14"/>
      <c r="K231" s="17"/>
      <c r="L231" s="17"/>
      <c r="M231" s="17"/>
      <c r="N231" s="17"/>
      <c r="O231" s="17"/>
      <c r="P231" s="17"/>
      <c r="Q231" s="17"/>
      <c r="R231" s="17"/>
      <c r="S231" s="17"/>
      <c r="T231" s="17"/>
      <c r="U231" s="17"/>
      <c r="V231" s="17"/>
      <c r="W231" s="17"/>
      <c r="X231" s="17"/>
      <c r="Y231" s="17"/>
      <c r="Z231" s="17"/>
      <c r="AA231" s="17"/>
      <c r="AB231" s="17"/>
    </row>
    <row r="232" ht="15.75" customHeight="1">
      <c r="A232" s="39">
        <f t="shared" si="1"/>
        <v>213</v>
      </c>
      <c r="B232" s="39" t="s">
        <v>1221</v>
      </c>
      <c r="C232" s="39" t="s">
        <v>1222</v>
      </c>
      <c r="D232" s="48" t="s">
        <v>1223</v>
      </c>
      <c r="E232" s="14" t="s">
        <v>1224</v>
      </c>
      <c r="F232" s="14" t="s">
        <v>1225</v>
      </c>
      <c r="G232" s="68" t="s">
        <v>874</v>
      </c>
      <c r="H232" s="14"/>
      <c r="I232" s="14"/>
      <c r="J232" s="14"/>
      <c r="K232" s="17"/>
      <c r="L232" s="17"/>
      <c r="M232" s="17"/>
      <c r="N232" s="17"/>
      <c r="O232" s="17"/>
      <c r="P232" s="17"/>
      <c r="Q232" s="17"/>
      <c r="R232" s="17"/>
      <c r="S232" s="17"/>
      <c r="T232" s="17"/>
      <c r="U232" s="17"/>
      <c r="V232" s="17"/>
      <c r="W232" s="17"/>
      <c r="X232" s="17"/>
      <c r="Y232" s="17"/>
      <c r="Z232" s="17"/>
      <c r="AA232" s="17"/>
      <c r="AB232" s="17"/>
    </row>
    <row r="233" ht="15.75" customHeight="1">
      <c r="A233" s="39">
        <f t="shared" si="1"/>
        <v>214</v>
      </c>
      <c r="B233" s="39" t="s">
        <v>1226</v>
      </c>
      <c r="C233" s="39" t="s">
        <v>1227</v>
      </c>
      <c r="D233" s="48" t="s">
        <v>1228</v>
      </c>
      <c r="E233" s="172" t="s">
        <v>1229</v>
      </c>
      <c r="F233" s="39"/>
      <c r="G233" s="68"/>
      <c r="H233" s="9"/>
      <c r="I233" s="14"/>
      <c r="J233" s="14"/>
      <c r="K233" s="17"/>
      <c r="L233" s="17"/>
      <c r="M233" s="17"/>
      <c r="N233" s="17"/>
      <c r="O233" s="17"/>
      <c r="P233" s="17"/>
      <c r="Q233" s="17"/>
      <c r="R233" s="17"/>
      <c r="S233" s="17"/>
      <c r="T233" s="17"/>
      <c r="U233" s="17"/>
      <c r="V233" s="17"/>
      <c r="W233" s="17"/>
      <c r="X233" s="17"/>
      <c r="Y233" s="17"/>
      <c r="Z233" s="17"/>
      <c r="AA233" s="17"/>
      <c r="AB233" s="17"/>
    </row>
    <row r="234" ht="15.75" customHeight="1">
      <c r="A234" s="39">
        <f t="shared" si="1"/>
        <v>215</v>
      </c>
      <c r="B234" s="39" t="s">
        <v>1230</v>
      </c>
      <c r="C234" s="39" t="s">
        <v>1231</v>
      </c>
      <c r="D234" s="48" t="s">
        <v>1232</v>
      </c>
      <c r="E234" s="39" t="s">
        <v>1233</v>
      </c>
      <c r="F234" s="39" t="s">
        <v>1234</v>
      </c>
      <c r="G234" s="68" t="s">
        <v>874</v>
      </c>
      <c r="H234" s="9"/>
      <c r="I234" s="14"/>
      <c r="J234" s="14"/>
      <c r="K234" s="17"/>
      <c r="L234" s="17"/>
      <c r="M234" s="17"/>
      <c r="N234" s="17"/>
      <c r="O234" s="17"/>
      <c r="P234" s="17"/>
      <c r="Q234" s="17"/>
      <c r="R234" s="17"/>
      <c r="S234" s="17"/>
      <c r="T234" s="17"/>
      <c r="U234" s="17"/>
      <c r="V234" s="17"/>
      <c r="W234" s="17"/>
      <c r="X234" s="17"/>
      <c r="Y234" s="17"/>
      <c r="Z234" s="17"/>
      <c r="AA234" s="17"/>
      <c r="AB234" s="17"/>
    </row>
    <row r="235" ht="15.75" customHeight="1">
      <c r="A235" s="39">
        <f t="shared" si="1"/>
        <v>216</v>
      </c>
      <c r="B235" s="39" t="s">
        <v>236</v>
      </c>
      <c r="C235" s="39" t="s">
        <v>1235</v>
      </c>
      <c r="D235" s="48" t="s">
        <v>1236</v>
      </c>
      <c r="E235" s="39" t="s">
        <v>1237</v>
      </c>
      <c r="F235" s="39" t="s">
        <v>1238</v>
      </c>
      <c r="G235" s="68" t="s">
        <v>874</v>
      </c>
      <c r="H235" s="9"/>
      <c r="I235" s="14"/>
      <c r="J235" s="14"/>
      <c r="K235" s="17"/>
      <c r="L235" s="17"/>
      <c r="M235" s="17"/>
      <c r="N235" s="17"/>
      <c r="O235" s="17"/>
      <c r="P235" s="17"/>
      <c r="Q235" s="17"/>
      <c r="R235" s="17"/>
      <c r="S235" s="17"/>
      <c r="T235" s="17"/>
      <c r="U235" s="17"/>
      <c r="V235" s="17"/>
      <c r="W235" s="17"/>
      <c r="X235" s="17"/>
      <c r="Y235" s="17"/>
      <c r="Z235" s="17"/>
      <c r="AA235" s="17"/>
      <c r="AB235" s="17"/>
    </row>
    <row r="236" ht="15.75" customHeight="1">
      <c r="A236" s="39">
        <f t="shared" si="1"/>
        <v>217</v>
      </c>
      <c r="B236" s="39" t="s">
        <v>1239</v>
      </c>
      <c r="C236" s="39" t="s">
        <v>70</v>
      </c>
      <c r="D236" s="48" t="s">
        <v>1240</v>
      </c>
      <c r="E236" s="39" t="s">
        <v>1241</v>
      </c>
      <c r="F236" s="39" t="s">
        <v>1242</v>
      </c>
      <c r="G236" s="68" t="s">
        <v>874</v>
      </c>
      <c r="H236" s="9"/>
      <c r="I236" s="14"/>
      <c r="J236" s="14"/>
      <c r="K236" s="17"/>
      <c r="L236" s="17"/>
      <c r="M236" s="17"/>
      <c r="N236" s="17"/>
      <c r="O236" s="17"/>
      <c r="P236" s="17"/>
      <c r="Q236" s="17"/>
      <c r="R236" s="17"/>
      <c r="S236" s="17"/>
      <c r="T236" s="17"/>
      <c r="U236" s="17"/>
      <c r="V236" s="17"/>
      <c r="W236" s="17"/>
      <c r="X236" s="17"/>
      <c r="Y236" s="17"/>
      <c r="Z236" s="17"/>
      <c r="AA236" s="17"/>
      <c r="AB236" s="17"/>
    </row>
    <row r="237" ht="15.75" customHeight="1">
      <c r="A237" s="39">
        <f t="shared" si="1"/>
        <v>218</v>
      </c>
      <c r="B237" s="39" t="s">
        <v>236</v>
      </c>
      <c r="C237" s="39" t="s">
        <v>1243</v>
      </c>
      <c r="D237" s="173" t="s">
        <v>1244</v>
      </c>
      <c r="E237" s="39" t="s">
        <v>1245</v>
      </c>
      <c r="F237" s="39" t="s">
        <v>1246</v>
      </c>
      <c r="G237" s="68" t="s">
        <v>874</v>
      </c>
      <c r="H237" s="9"/>
      <c r="I237" s="14"/>
      <c r="J237" s="14"/>
      <c r="K237" s="17"/>
      <c r="L237" s="17"/>
      <c r="M237" s="17"/>
      <c r="N237" s="17"/>
      <c r="O237" s="17"/>
      <c r="P237" s="17"/>
      <c r="Q237" s="17"/>
      <c r="R237" s="17"/>
      <c r="S237" s="17"/>
      <c r="T237" s="17"/>
      <c r="U237" s="17"/>
      <c r="V237" s="17"/>
      <c r="W237" s="17"/>
      <c r="X237" s="17"/>
      <c r="Y237" s="17"/>
      <c r="Z237" s="17"/>
      <c r="AA237" s="17"/>
      <c r="AB237" s="17"/>
    </row>
    <row r="238" ht="15.75" customHeight="1">
      <c r="A238" s="39">
        <f t="shared" si="1"/>
        <v>219</v>
      </c>
      <c r="B238" s="39" t="s">
        <v>1247</v>
      </c>
      <c r="C238" s="39" t="s">
        <v>1248</v>
      </c>
      <c r="D238" s="48" t="s">
        <v>1249</v>
      </c>
      <c r="E238" s="39" t="s">
        <v>1250</v>
      </c>
      <c r="F238" s="39" t="s">
        <v>1251</v>
      </c>
      <c r="G238" s="68" t="s">
        <v>874</v>
      </c>
      <c r="H238" s="9"/>
      <c r="I238" s="14"/>
      <c r="J238" s="14"/>
      <c r="K238" s="17"/>
      <c r="L238" s="17"/>
      <c r="M238" s="17"/>
      <c r="N238" s="17"/>
      <c r="O238" s="17"/>
      <c r="P238" s="17"/>
      <c r="Q238" s="17"/>
      <c r="R238" s="17"/>
      <c r="S238" s="17"/>
      <c r="T238" s="17"/>
      <c r="U238" s="17"/>
      <c r="V238" s="17"/>
      <c r="W238" s="17"/>
      <c r="X238" s="17"/>
      <c r="Y238" s="17"/>
      <c r="Z238" s="17"/>
      <c r="AA238" s="17"/>
      <c r="AB238" s="17"/>
    </row>
    <row r="239" ht="15.75" customHeight="1">
      <c r="A239" s="39">
        <f t="shared" si="1"/>
        <v>220</v>
      </c>
      <c r="B239" s="39" t="s">
        <v>1221</v>
      </c>
      <c r="C239" s="39" t="s">
        <v>1252</v>
      </c>
      <c r="D239" s="48" t="s">
        <v>1253</v>
      </c>
      <c r="E239" s="68" t="s">
        <v>1254</v>
      </c>
      <c r="F239" s="68" t="s">
        <v>1255</v>
      </c>
      <c r="G239" s="68" t="s">
        <v>885</v>
      </c>
      <c r="H239" s="14"/>
      <c r="I239" s="14"/>
      <c r="J239" s="14"/>
      <c r="K239" s="17"/>
      <c r="L239" s="17"/>
      <c r="M239" s="17"/>
      <c r="N239" s="17"/>
      <c r="O239" s="17"/>
      <c r="P239" s="17"/>
      <c r="Q239" s="17"/>
      <c r="R239" s="17"/>
      <c r="S239" s="17"/>
      <c r="T239" s="17"/>
      <c r="U239" s="17"/>
      <c r="V239" s="17"/>
      <c r="W239" s="17"/>
      <c r="X239" s="17"/>
      <c r="Y239" s="17"/>
      <c r="Z239" s="17"/>
      <c r="AA239" s="17"/>
      <c r="AB239" s="17"/>
    </row>
    <row r="240" ht="15.75" customHeight="1">
      <c r="A240" s="39">
        <v>221.0</v>
      </c>
      <c r="B240" s="39" t="s">
        <v>1256</v>
      </c>
      <c r="C240" s="39" t="s">
        <v>1257</v>
      </c>
      <c r="D240" s="48" t="s">
        <v>1258</v>
      </c>
      <c r="E240" s="68" t="s">
        <v>1259</v>
      </c>
      <c r="F240" s="68"/>
      <c r="G240" s="68"/>
      <c r="H240" s="14"/>
      <c r="I240" s="14"/>
      <c r="J240" s="14"/>
      <c r="K240" s="14"/>
      <c r="L240" s="14"/>
      <c r="M240" s="14"/>
      <c r="N240" s="14"/>
      <c r="O240" s="14"/>
      <c r="P240" s="14"/>
      <c r="Q240" s="14"/>
      <c r="R240" s="14"/>
      <c r="S240" s="14"/>
      <c r="T240" s="14"/>
      <c r="U240" s="14"/>
      <c r="V240" s="14"/>
      <c r="W240" s="14"/>
      <c r="X240" s="14"/>
      <c r="Y240" s="14"/>
      <c r="Z240" s="14"/>
      <c r="AA240" s="14"/>
      <c r="AB240" s="14"/>
    </row>
    <row r="241" ht="15.75" customHeight="1">
      <c r="A241" s="39">
        <v>222.0</v>
      </c>
      <c r="B241" s="39" t="s">
        <v>1260</v>
      </c>
      <c r="C241" s="68" t="s">
        <v>1261</v>
      </c>
      <c r="D241" s="48" t="s">
        <v>1262</v>
      </c>
      <c r="E241" s="68" t="s">
        <v>1263</v>
      </c>
      <c r="F241" s="68"/>
      <c r="G241" s="68"/>
      <c r="H241" s="14"/>
      <c r="I241" s="14"/>
      <c r="J241" s="14"/>
      <c r="K241" s="14"/>
      <c r="L241" s="14"/>
      <c r="M241" s="14"/>
      <c r="N241" s="14"/>
      <c r="O241" s="14"/>
      <c r="P241" s="14"/>
      <c r="Q241" s="14"/>
      <c r="R241" s="14"/>
      <c r="S241" s="14"/>
      <c r="T241" s="14"/>
      <c r="U241" s="14"/>
      <c r="V241" s="14"/>
      <c r="W241" s="14"/>
      <c r="X241" s="14"/>
      <c r="Y241" s="14"/>
      <c r="Z241" s="14"/>
      <c r="AA241" s="14"/>
      <c r="AB241" s="14"/>
    </row>
    <row r="242" ht="42.75" customHeight="1">
      <c r="A242" s="39">
        <v>223.0</v>
      </c>
      <c r="B242" s="39" t="s">
        <v>1264</v>
      </c>
      <c r="C242" s="68" t="s">
        <v>1265</v>
      </c>
      <c r="D242" s="48" t="s">
        <v>1266</v>
      </c>
      <c r="E242" s="68" t="s">
        <v>1267</v>
      </c>
      <c r="F242" s="68"/>
      <c r="G242" s="68"/>
      <c r="H242" s="14"/>
      <c r="I242" s="14"/>
      <c r="J242" s="14"/>
      <c r="K242" s="14"/>
      <c r="L242" s="14"/>
      <c r="M242" s="14"/>
      <c r="N242" s="14"/>
      <c r="O242" s="14"/>
      <c r="P242" s="14"/>
      <c r="Q242" s="14"/>
      <c r="R242" s="14"/>
      <c r="S242" s="14"/>
      <c r="T242" s="14"/>
      <c r="U242" s="14"/>
      <c r="V242" s="14"/>
      <c r="W242" s="14"/>
      <c r="X242" s="14"/>
      <c r="Y242" s="14"/>
      <c r="Z242" s="14"/>
      <c r="AA242" s="14"/>
      <c r="AB242" s="14"/>
    </row>
    <row r="243" ht="57.0" customHeight="1">
      <c r="A243" s="39">
        <v>224.0</v>
      </c>
      <c r="B243" s="39" t="s">
        <v>1268</v>
      </c>
      <c r="C243" s="68" t="s">
        <v>1269</v>
      </c>
      <c r="D243" s="48" t="s">
        <v>1270</v>
      </c>
      <c r="E243" s="68" t="s">
        <v>1271</v>
      </c>
      <c r="F243" s="68"/>
      <c r="G243" s="68"/>
      <c r="H243" s="14"/>
      <c r="I243" s="14"/>
      <c r="J243" s="14"/>
      <c r="K243" s="14"/>
      <c r="L243" s="14"/>
      <c r="M243" s="14"/>
      <c r="N243" s="14"/>
      <c r="O243" s="14"/>
      <c r="P243" s="14"/>
      <c r="Q243" s="14"/>
      <c r="R243" s="14"/>
      <c r="S243" s="14"/>
      <c r="T243" s="14"/>
      <c r="U243" s="14"/>
      <c r="V243" s="14"/>
      <c r="W243" s="14"/>
      <c r="X243" s="14"/>
      <c r="Y243" s="14"/>
      <c r="Z243" s="14"/>
      <c r="AA243" s="14"/>
      <c r="AB243" s="14"/>
    </row>
    <row r="244" ht="57.0" customHeight="1">
      <c r="A244" s="39">
        <v>225.0</v>
      </c>
      <c r="B244" s="39" t="s">
        <v>1272</v>
      </c>
      <c r="C244" s="68" t="s">
        <v>1273</v>
      </c>
      <c r="D244" s="48" t="s">
        <v>1274</v>
      </c>
      <c r="E244" s="68" t="s">
        <v>1275</v>
      </c>
      <c r="F244" s="68"/>
      <c r="G244" s="68"/>
      <c r="H244" s="14"/>
      <c r="I244" s="14"/>
      <c r="J244" s="14"/>
      <c r="K244" s="17"/>
      <c r="L244" s="17"/>
      <c r="M244" s="17"/>
      <c r="N244" s="17"/>
      <c r="O244" s="17"/>
      <c r="P244" s="17"/>
      <c r="Q244" s="17"/>
      <c r="R244" s="17"/>
      <c r="S244" s="17"/>
      <c r="T244" s="17"/>
      <c r="U244" s="17"/>
      <c r="V244" s="17"/>
      <c r="W244" s="17"/>
      <c r="X244" s="17"/>
      <c r="Y244" s="17"/>
      <c r="Z244" s="17"/>
      <c r="AA244" s="17"/>
      <c r="AB244" s="17"/>
    </row>
    <row r="245" ht="15.75" customHeight="1">
      <c r="A245" s="39">
        <f>A239+1</f>
        <v>221</v>
      </c>
      <c r="B245" s="39" t="s">
        <v>1276</v>
      </c>
      <c r="C245" s="39" t="s">
        <v>1257</v>
      </c>
      <c r="D245" s="48" t="s">
        <v>1258</v>
      </c>
      <c r="E245" s="39" t="s">
        <v>1277</v>
      </c>
      <c r="F245" s="39"/>
      <c r="G245" s="68"/>
      <c r="H245" s="9"/>
      <c r="I245" s="14"/>
      <c r="J245" s="14"/>
      <c r="K245" s="17"/>
      <c r="L245" s="17"/>
      <c r="M245" s="17"/>
      <c r="N245" s="17"/>
      <c r="O245" s="17"/>
      <c r="P245" s="17"/>
      <c r="Q245" s="17"/>
      <c r="R245" s="17"/>
      <c r="S245" s="17"/>
      <c r="T245" s="17"/>
      <c r="U245" s="17"/>
      <c r="V245" s="17"/>
      <c r="W245" s="17"/>
      <c r="X245" s="17"/>
      <c r="Y245" s="17"/>
      <c r="Z245" s="17"/>
      <c r="AA245" s="17"/>
      <c r="AB245" s="17"/>
    </row>
    <row r="246" ht="15.75" customHeight="1">
      <c r="A246" s="39">
        <f t="shared" ref="A246:A277" si="2">A245+1</f>
        <v>222</v>
      </c>
      <c r="B246" s="39" t="s">
        <v>1278</v>
      </c>
      <c r="C246" s="39" t="s">
        <v>1261</v>
      </c>
      <c r="D246" s="48" t="s">
        <v>1262</v>
      </c>
      <c r="E246" s="39" t="s">
        <v>1263</v>
      </c>
      <c r="F246" s="39"/>
      <c r="G246" s="68"/>
      <c r="H246" s="9"/>
      <c r="I246" s="14"/>
      <c r="J246" s="14"/>
      <c r="K246" s="17"/>
      <c r="L246" s="17"/>
      <c r="M246" s="17"/>
      <c r="N246" s="17"/>
      <c r="O246" s="17"/>
      <c r="P246" s="17"/>
      <c r="Q246" s="17"/>
      <c r="R246" s="17"/>
      <c r="S246" s="17"/>
      <c r="T246" s="17"/>
      <c r="U246" s="17"/>
      <c r="V246" s="17"/>
      <c r="W246" s="17"/>
      <c r="X246" s="17"/>
      <c r="Y246" s="17"/>
      <c r="Z246" s="17"/>
      <c r="AA246" s="17"/>
      <c r="AB246" s="17"/>
    </row>
    <row r="247" ht="15.75" customHeight="1">
      <c r="A247" s="39">
        <f t="shared" si="2"/>
        <v>223</v>
      </c>
      <c r="B247" s="39" t="s">
        <v>1279</v>
      </c>
      <c r="C247" s="39" t="s">
        <v>1280</v>
      </c>
      <c r="D247" s="48" t="s">
        <v>1266</v>
      </c>
      <c r="E247" s="39" t="s">
        <v>1281</v>
      </c>
      <c r="F247" s="39"/>
      <c r="G247" s="39"/>
      <c r="H247" s="9"/>
      <c r="I247" s="9"/>
      <c r="J247" s="14"/>
      <c r="K247" s="17"/>
      <c r="L247" s="17"/>
      <c r="M247" s="17"/>
      <c r="N247" s="17"/>
      <c r="O247" s="17"/>
      <c r="P247" s="17"/>
      <c r="Q247" s="17"/>
      <c r="R247" s="17"/>
      <c r="S247" s="17"/>
      <c r="T247" s="17"/>
      <c r="U247" s="17"/>
      <c r="V247" s="17"/>
      <c r="W247" s="17"/>
      <c r="X247" s="17"/>
      <c r="Y247" s="17"/>
      <c r="Z247" s="17"/>
      <c r="AA247" s="17"/>
      <c r="AB247" s="17"/>
    </row>
    <row r="248" ht="15.75" customHeight="1">
      <c r="A248" s="39">
        <f t="shared" si="2"/>
        <v>224</v>
      </c>
      <c r="B248" s="39" t="s">
        <v>1268</v>
      </c>
      <c r="C248" s="39" t="s">
        <v>1269</v>
      </c>
      <c r="D248" s="48" t="s">
        <v>1270</v>
      </c>
      <c r="E248" s="39" t="s">
        <v>1282</v>
      </c>
      <c r="F248" s="39"/>
      <c r="G248" s="39"/>
      <c r="H248" s="9"/>
      <c r="I248" s="9"/>
      <c r="J248" s="14"/>
      <c r="K248" s="17"/>
      <c r="L248" s="17"/>
      <c r="M248" s="17"/>
      <c r="N248" s="17"/>
      <c r="O248" s="17"/>
      <c r="P248" s="17"/>
      <c r="Q248" s="17"/>
      <c r="R248" s="17"/>
      <c r="S248" s="17"/>
      <c r="T248" s="17"/>
      <c r="U248" s="17"/>
      <c r="V248" s="17"/>
      <c r="W248" s="17"/>
      <c r="X248" s="17"/>
      <c r="Y248" s="17"/>
      <c r="Z248" s="17"/>
      <c r="AA248" s="17"/>
      <c r="AB248" s="17"/>
    </row>
    <row r="249" ht="15.75" customHeight="1">
      <c r="A249" s="39">
        <f t="shared" si="2"/>
        <v>225</v>
      </c>
      <c r="B249" s="39" t="s">
        <v>1283</v>
      </c>
      <c r="C249" s="39" t="s">
        <v>1284</v>
      </c>
      <c r="D249" s="48" t="s">
        <v>1274</v>
      </c>
      <c r="E249" s="39" t="s">
        <v>1285</v>
      </c>
      <c r="F249" s="39"/>
      <c r="G249" s="39"/>
      <c r="H249" s="9"/>
      <c r="I249" s="9"/>
      <c r="J249" s="14"/>
      <c r="K249" s="17"/>
      <c r="L249" s="17"/>
      <c r="M249" s="17"/>
      <c r="N249" s="17"/>
      <c r="O249" s="17"/>
      <c r="P249" s="17"/>
      <c r="Q249" s="17"/>
      <c r="R249" s="17"/>
      <c r="S249" s="17"/>
      <c r="T249" s="17"/>
      <c r="U249" s="17"/>
      <c r="V249" s="17"/>
      <c r="W249" s="17"/>
      <c r="X249" s="17"/>
      <c r="Y249" s="17"/>
      <c r="Z249" s="17"/>
      <c r="AA249" s="17"/>
      <c r="AB249" s="17"/>
    </row>
    <row r="250" ht="15.75" customHeight="1">
      <c r="A250" s="39">
        <f t="shared" si="2"/>
        <v>226</v>
      </c>
      <c r="B250" s="39" t="s">
        <v>1286</v>
      </c>
      <c r="C250" s="68" t="s">
        <v>1287</v>
      </c>
      <c r="D250" s="48" t="s">
        <v>1288</v>
      </c>
      <c r="E250" s="39" t="s">
        <v>1289</v>
      </c>
      <c r="F250" s="39" t="s">
        <v>1290</v>
      </c>
      <c r="G250" s="39"/>
      <c r="H250" s="9"/>
      <c r="I250" s="9"/>
      <c r="J250" s="14"/>
      <c r="K250" s="17"/>
      <c r="L250" s="17"/>
      <c r="M250" s="17"/>
      <c r="N250" s="17"/>
      <c r="O250" s="17"/>
      <c r="P250" s="17"/>
      <c r="Q250" s="17"/>
      <c r="R250" s="17"/>
      <c r="S250" s="17"/>
      <c r="T250" s="17"/>
      <c r="U250" s="17"/>
      <c r="V250" s="17"/>
      <c r="W250" s="17"/>
      <c r="X250" s="17"/>
      <c r="Y250" s="17"/>
      <c r="Z250" s="17"/>
      <c r="AA250" s="17"/>
      <c r="AB250" s="17"/>
    </row>
    <row r="251" ht="15.75" customHeight="1">
      <c r="A251" s="39">
        <f t="shared" si="2"/>
        <v>227</v>
      </c>
      <c r="B251" s="39" t="s">
        <v>1291</v>
      </c>
      <c r="C251" s="39" t="s">
        <v>1292</v>
      </c>
      <c r="D251" s="48" t="s">
        <v>1293</v>
      </c>
      <c r="E251" s="39" t="s">
        <v>1294</v>
      </c>
      <c r="F251" s="39"/>
      <c r="G251" s="39"/>
      <c r="H251" s="9"/>
      <c r="I251" s="9"/>
      <c r="J251" s="14"/>
      <c r="K251" s="17"/>
      <c r="L251" s="17"/>
      <c r="M251" s="17"/>
      <c r="N251" s="17"/>
      <c r="O251" s="17"/>
      <c r="P251" s="17"/>
      <c r="Q251" s="17"/>
      <c r="R251" s="17"/>
      <c r="S251" s="17"/>
      <c r="T251" s="17"/>
      <c r="U251" s="17"/>
      <c r="V251" s="17"/>
      <c r="W251" s="17"/>
      <c r="X251" s="17"/>
      <c r="Y251" s="17"/>
      <c r="Z251" s="17"/>
      <c r="AA251" s="17"/>
      <c r="AB251" s="17"/>
    </row>
    <row r="252" ht="15.75" customHeight="1">
      <c r="A252" s="39">
        <f t="shared" si="2"/>
        <v>228</v>
      </c>
      <c r="B252" s="39" t="s">
        <v>1295</v>
      </c>
      <c r="C252" s="39" t="s">
        <v>1296</v>
      </c>
      <c r="D252" s="48" t="s">
        <v>1297</v>
      </c>
      <c r="E252" s="39" t="s">
        <v>1298</v>
      </c>
      <c r="F252" s="39"/>
      <c r="G252" s="39"/>
      <c r="H252" s="9"/>
      <c r="I252" s="9"/>
      <c r="J252" s="14"/>
      <c r="K252" s="17"/>
      <c r="L252" s="17"/>
      <c r="M252" s="17"/>
      <c r="N252" s="17"/>
      <c r="O252" s="17"/>
      <c r="P252" s="17"/>
      <c r="Q252" s="17"/>
      <c r="R252" s="17"/>
      <c r="S252" s="17"/>
      <c r="T252" s="17"/>
      <c r="U252" s="17"/>
      <c r="V252" s="17"/>
      <c r="W252" s="17"/>
      <c r="X252" s="17"/>
      <c r="Y252" s="17"/>
      <c r="Z252" s="17"/>
      <c r="AA252" s="17"/>
      <c r="AB252" s="17"/>
    </row>
    <row r="253" ht="15.75" customHeight="1">
      <c r="A253" s="39">
        <f t="shared" si="2"/>
        <v>229</v>
      </c>
      <c r="B253" s="112" t="s">
        <v>1042</v>
      </c>
      <c r="C253" s="39" t="s">
        <v>1299</v>
      </c>
      <c r="D253" s="48" t="s">
        <v>1300</v>
      </c>
      <c r="E253" s="112" t="s">
        <v>1301</v>
      </c>
      <c r="F253" s="112" t="s">
        <v>1302</v>
      </c>
      <c r="G253" s="39" t="s">
        <v>906</v>
      </c>
      <c r="H253" s="9"/>
      <c r="I253" s="9"/>
      <c r="J253" s="14"/>
      <c r="K253" s="17"/>
      <c r="L253" s="17"/>
      <c r="M253" s="17"/>
      <c r="N253" s="17"/>
      <c r="O253" s="17"/>
      <c r="P253" s="17"/>
      <c r="Q253" s="17"/>
      <c r="R253" s="17"/>
      <c r="S253" s="17"/>
      <c r="T253" s="17"/>
      <c r="U253" s="17"/>
      <c r="V253" s="17"/>
      <c r="W253" s="17"/>
      <c r="X253" s="17"/>
      <c r="Y253" s="17"/>
      <c r="Z253" s="17"/>
      <c r="AA253" s="17"/>
      <c r="AB253" s="17"/>
    </row>
    <row r="254" ht="15.75" customHeight="1">
      <c r="A254" s="39">
        <f t="shared" si="2"/>
        <v>230</v>
      </c>
      <c r="B254" s="39" t="s">
        <v>1303</v>
      </c>
      <c r="C254" s="39" t="s">
        <v>1304</v>
      </c>
      <c r="D254" s="48" t="s">
        <v>1305</v>
      </c>
      <c r="E254" s="39" t="s">
        <v>1306</v>
      </c>
      <c r="F254" s="39"/>
      <c r="G254" s="39"/>
      <c r="H254" s="9"/>
      <c r="I254" s="9"/>
      <c r="J254" s="14"/>
      <c r="K254" s="17"/>
      <c r="L254" s="17"/>
      <c r="M254" s="17"/>
      <c r="N254" s="17"/>
      <c r="O254" s="17"/>
      <c r="P254" s="17"/>
      <c r="Q254" s="17"/>
      <c r="R254" s="17"/>
      <c r="S254" s="17"/>
      <c r="T254" s="17"/>
      <c r="U254" s="17"/>
      <c r="V254" s="17"/>
      <c r="W254" s="17"/>
      <c r="X254" s="17"/>
      <c r="Y254" s="17"/>
      <c r="Z254" s="17"/>
      <c r="AA254" s="17"/>
      <c r="AB254" s="17"/>
    </row>
    <row r="255" ht="15.75" customHeight="1">
      <c r="A255" s="39">
        <f t="shared" si="2"/>
        <v>231</v>
      </c>
      <c r="B255" s="39" t="s">
        <v>1307</v>
      </c>
      <c r="C255" s="39" t="s">
        <v>1308</v>
      </c>
      <c r="D255" s="48" t="s">
        <v>1309</v>
      </c>
      <c r="E255" s="39" t="s">
        <v>1310</v>
      </c>
      <c r="F255" s="39"/>
      <c r="G255" s="68"/>
      <c r="H255" s="9"/>
      <c r="I255" s="14"/>
      <c r="J255" s="14"/>
      <c r="K255" s="17"/>
      <c r="L255" s="17"/>
      <c r="M255" s="17"/>
      <c r="N255" s="17"/>
      <c r="O255" s="17"/>
      <c r="P255" s="17"/>
      <c r="Q255" s="17"/>
      <c r="R255" s="17"/>
      <c r="S255" s="17"/>
      <c r="T255" s="17"/>
      <c r="U255" s="17"/>
      <c r="V255" s="17"/>
      <c r="W255" s="17"/>
      <c r="X255" s="17"/>
      <c r="Y255" s="17"/>
      <c r="Z255" s="17"/>
      <c r="AA255" s="17"/>
      <c r="AB255" s="17"/>
    </row>
    <row r="256" ht="15.75" customHeight="1">
      <c r="A256" s="39">
        <f t="shared" si="2"/>
        <v>232</v>
      </c>
      <c r="B256" s="39" t="s">
        <v>1311</v>
      </c>
      <c r="C256" s="39" t="s">
        <v>1312</v>
      </c>
      <c r="D256" s="48" t="s">
        <v>1313</v>
      </c>
      <c r="E256" s="39" t="s">
        <v>1314</v>
      </c>
      <c r="F256" s="39"/>
      <c r="G256" s="68"/>
      <c r="H256" s="9"/>
      <c r="I256" s="14"/>
      <c r="J256" s="14"/>
      <c r="K256" s="17"/>
      <c r="L256" s="17"/>
      <c r="M256" s="17"/>
      <c r="N256" s="17"/>
      <c r="O256" s="17"/>
      <c r="P256" s="17"/>
      <c r="Q256" s="17"/>
      <c r="R256" s="17"/>
      <c r="S256" s="17"/>
      <c r="T256" s="17"/>
      <c r="U256" s="17"/>
      <c r="V256" s="17"/>
      <c r="W256" s="17"/>
      <c r="X256" s="17"/>
      <c r="Y256" s="17"/>
      <c r="Z256" s="17"/>
      <c r="AA256" s="17"/>
      <c r="AB256" s="17"/>
    </row>
    <row r="257" ht="15.75" customHeight="1">
      <c r="A257" s="39">
        <f t="shared" si="2"/>
        <v>233</v>
      </c>
      <c r="B257" s="39" t="s">
        <v>1315</v>
      </c>
      <c r="C257" s="48" t="s">
        <v>1316</v>
      </c>
      <c r="D257" s="48" t="s">
        <v>1317</v>
      </c>
      <c r="E257" s="39" t="s">
        <v>1318</v>
      </c>
      <c r="F257" s="39" t="s">
        <v>1319</v>
      </c>
      <c r="G257" s="68"/>
      <c r="H257" s="9"/>
      <c r="I257" s="14"/>
      <c r="J257" s="14"/>
      <c r="K257" s="17"/>
      <c r="L257" s="17"/>
      <c r="M257" s="17"/>
      <c r="N257" s="17"/>
      <c r="O257" s="17"/>
      <c r="P257" s="17"/>
      <c r="Q257" s="17"/>
      <c r="R257" s="17"/>
      <c r="S257" s="17"/>
      <c r="T257" s="17"/>
      <c r="U257" s="17"/>
      <c r="V257" s="17"/>
      <c r="W257" s="17"/>
      <c r="X257" s="17"/>
      <c r="Y257" s="17"/>
      <c r="Z257" s="17"/>
      <c r="AA257" s="17"/>
      <c r="AB257" s="17"/>
    </row>
    <row r="258" ht="15.75" customHeight="1">
      <c r="A258" s="39">
        <f t="shared" si="2"/>
        <v>234</v>
      </c>
      <c r="B258" s="39" t="s">
        <v>1320</v>
      </c>
      <c r="C258" s="48" t="s">
        <v>1321</v>
      </c>
      <c r="D258" s="48" t="s">
        <v>1322</v>
      </c>
      <c r="E258" s="39" t="s">
        <v>1323</v>
      </c>
      <c r="F258" s="68" t="s">
        <v>1324</v>
      </c>
      <c r="G258" s="68"/>
      <c r="H258" s="14"/>
      <c r="I258" s="14"/>
      <c r="J258" s="14"/>
      <c r="K258" s="17"/>
      <c r="L258" s="17"/>
      <c r="M258" s="17"/>
      <c r="N258" s="17"/>
      <c r="O258" s="17"/>
      <c r="P258" s="17"/>
      <c r="Q258" s="17"/>
      <c r="R258" s="17"/>
      <c r="S258" s="17"/>
      <c r="T258" s="17"/>
      <c r="U258" s="17"/>
      <c r="V258" s="17"/>
      <c r="W258" s="17"/>
      <c r="X258" s="17"/>
      <c r="Y258" s="17"/>
      <c r="Z258" s="17"/>
      <c r="AA258" s="17"/>
      <c r="AB258" s="17"/>
    </row>
    <row r="259" ht="15.75" customHeight="1">
      <c r="A259" s="39">
        <f t="shared" si="2"/>
        <v>235</v>
      </c>
      <c r="B259" s="39" t="s">
        <v>1325</v>
      </c>
      <c r="C259" s="39" t="s">
        <v>1326</v>
      </c>
      <c r="D259" s="48" t="s">
        <v>1327</v>
      </c>
      <c r="E259" s="39" t="s">
        <v>1328</v>
      </c>
      <c r="F259" s="68" t="s">
        <v>1329</v>
      </c>
      <c r="G259" s="68"/>
      <c r="H259" s="14"/>
      <c r="I259" s="14"/>
      <c r="J259" s="14"/>
      <c r="K259" s="17"/>
      <c r="L259" s="17"/>
      <c r="M259" s="17"/>
      <c r="N259" s="17"/>
      <c r="O259" s="17"/>
      <c r="P259" s="17"/>
      <c r="Q259" s="17"/>
      <c r="R259" s="17"/>
      <c r="S259" s="17"/>
      <c r="T259" s="17"/>
      <c r="U259" s="17"/>
      <c r="V259" s="17"/>
      <c r="W259" s="17"/>
      <c r="X259" s="17"/>
      <c r="Y259" s="17"/>
      <c r="Z259" s="17"/>
      <c r="AA259" s="17"/>
      <c r="AB259" s="17"/>
    </row>
    <row r="260" ht="15.75" customHeight="1">
      <c r="A260" s="39">
        <f t="shared" si="2"/>
        <v>236</v>
      </c>
      <c r="B260" s="39" t="s">
        <v>1330</v>
      </c>
      <c r="C260" s="39" t="s">
        <v>1331</v>
      </c>
      <c r="D260" s="93" t="s">
        <v>1332</v>
      </c>
      <c r="E260" s="174" t="s">
        <v>1333</v>
      </c>
      <c r="F260" s="68" t="s">
        <v>1334</v>
      </c>
      <c r="G260" s="68" t="s">
        <v>956</v>
      </c>
      <c r="H260" s="14"/>
      <c r="I260" s="14"/>
      <c r="J260" s="14"/>
      <c r="K260" s="17"/>
      <c r="L260" s="17"/>
      <c r="M260" s="17"/>
      <c r="N260" s="17"/>
      <c r="O260" s="17"/>
      <c r="P260" s="17"/>
      <c r="Q260" s="17"/>
      <c r="R260" s="17"/>
      <c r="S260" s="17"/>
      <c r="T260" s="17"/>
      <c r="U260" s="17"/>
      <c r="V260" s="17"/>
      <c r="W260" s="17"/>
      <c r="X260" s="17"/>
      <c r="Y260" s="17"/>
      <c r="Z260" s="17"/>
      <c r="AA260" s="17"/>
      <c r="AB260" s="17"/>
    </row>
    <row r="261" ht="15.75" customHeight="1">
      <c r="A261" s="39">
        <f t="shared" si="2"/>
        <v>237</v>
      </c>
      <c r="B261" s="39" t="s">
        <v>1335</v>
      </c>
      <c r="C261" s="39" t="s">
        <v>1336</v>
      </c>
      <c r="D261" s="175" t="s">
        <v>1337</v>
      </c>
      <c r="E261" s="174" t="s">
        <v>1338</v>
      </c>
      <c r="F261" s="68" t="s">
        <v>1339</v>
      </c>
      <c r="G261" s="68" t="s">
        <v>956</v>
      </c>
      <c r="H261" s="14"/>
      <c r="I261" s="14"/>
      <c r="J261" s="14"/>
      <c r="K261" s="17"/>
      <c r="L261" s="17"/>
      <c r="M261" s="17"/>
      <c r="N261" s="17"/>
      <c r="O261" s="17"/>
      <c r="P261" s="17"/>
      <c r="Q261" s="17"/>
      <c r="R261" s="17"/>
      <c r="S261" s="17"/>
      <c r="T261" s="17"/>
      <c r="U261" s="17"/>
      <c r="V261" s="17"/>
      <c r="W261" s="17"/>
      <c r="X261" s="17"/>
      <c r="Y261" s="17"/>
      <c r="Z261" s="17"/>
      <c r="AA261" s="17"/>
      <c r="AB261" s="17"/>
    </row>
    <row r="262" ht="15.75" customHeight="1">
      <c r="A262" s="39">
        <f t="shared" si="2"/>
        <v>238</v>
      </c>
      <c r="B262" s="39" t="s">
        <v>1340</v>
      </c>
      <c r="C262" s="176" t="s">
        <v>1341</v>
      </c>
      <c r="D262" s="175" t="s">
        <v>1342</v>
      </c>
      <c r="E262" s="177" t="s">
        <v>1343</v>
      </c>
      <c r="F262" s="68" t="s">
        <v>1344</v>
      </c>
      <c r="G262" s="68" t="s">
        <v>956</v>
      </c>
      <c r="H262" s="14"/>
      <c r="I262" s="14"/>
      <c r="J262" s="14"/>
      <c r="K262" s="17"/>
      <c r="L262" s="17"/>
      <c r="M262" s="17"/>
      <c r="N262" s="17"/>
      <c r="O262" s="17"/>
      <c r="P262" s="17"/>
      <c r="Q262" s="17"/>
      <c r="R262" s="17"/>
      <c r="S262" s="17"/>
      <c r="T262" s="17"/>
      <c r="U262" s="17"/>
      <c r="V262" s="17"/>
      <c r="W262" s="17"/>
      <c r="X262" s="17"/>
      <c r="Y262" s="17"/>
      <c r="Z262" s="17"/>
      <c r="AA262" s="17"/>
      <c r="AB262" s="17"/>
    </row>
    <row r="263" ht="15.75" customHeight="1">
      <c r="A263" s="39">
        <f t="shared" si="2"/>
        <v>239</v>
      </c>
      <c r="B263" s="39" t="s">
        <v>1345</v>
      </c>
      <c r="C263" s="39" t="s">
        <v>1346</v>
      </c>
      <c r="D263" s="48" t="s">
        <v>1347</v>
      </c>
      <c r="E263" s="39" t="s">
        <v>1348</v>
      </c>
      <c r="F263" s="68" t="s">
        <v>1349</v>
      </c>
      <c r="G263" s="68" t="s">
        <v>1350</v>
      </c>
      <c r="H263" s="14"/>
      <c r="I263" s="14"/>
      <c r="J263" s="14"/>
      <c r="K263" s="17"/>
      <c r="L263" s="17"/>
      <c r="M263" s="17"/>
      <c r="N263" s="17"/>
      <c r="O263" s="17"/>
      <c r="P263" s="17"/>
      <c r="Q263" s="17"/>
      <c r="R263" s="17"/>
      <c r="S263" s="17"/>
      <c r="T263" s="17"/>
      <c r="U263" s="17"/>
      <c r="V263" s="17"/>
      <c r="W263" s="17"/>
      <c r="X263" s="17"/>
      <c r="Y263" s="17"/>
      <c r="Z263" s="17"/>
      <c r="AA263" s="17"/>
      <c r="AB263" s="17"/>
    </row>
    <row r="264" ht="15.75" customHeight="1">
      <c r="A264" s="39">
        <f t="shared" si="2"/>
        <v>240</v>
      </c>
      <c r="B264" s="39" t="s">
        <v>1351</v>
      </c>
      <c r="C264" s="39" t="s">
        <v>1352</v>
      </c>
      <c r="D264" s="48" t="s">
        <v>1353</v>
      </c>
      <c r="E264" s="39" t="s">
        <v>1354</v>
      </c>
      <c r="F264" s="112" t="s">
        <v>1355</v>
      </c>
      <c r="G264" s="68" t="s">
        <v>885</v>
      </c>
      <c r="H264" s="9"/>
      <c r="I264" s="14"/>
      <c r="J264" s="14"/>
      <c r="K264" s="17"/>
      <c r="L264" s="17"/>
      <c r="M264" s="17"/>
      <c r="N264" s="17"/>
      <c r="O264" s="17"/>
      <c r="P264" s="17"/>
      <c r="Q264" s="17"/>
      <c r="R264" s="17"/>
      <c r="S264" s="17"/>
      <c r="T264" s="17"/>
      <c r="U264" s="17"/>
      <c r="V264" s="17"/>
      <c r="W264" s="17"/>
      <c r="X264" s="17"/>
      <c r="Y264" s="17"/>
      <c r="Z264" s="17"/>
      <c r="AA264" s="17"/>
      <c r="AB264" s="17"/>
    </row>
    <row r="265" ht="15.75" customHeight="1">
      <c r="A265" s="39">
        <f t="shared" si="2"/>
        <v>241</v>
      </c>
      <c r="B265" s="39" t="s">
        <v>1356</v>
      </c>
      <c r="C265" s="39" t="s">
        <v>1357</v>
      </c>
      <c r="D265" s="48" t="s">
        <v>1358</v>
      </c>
      <c r="E265" s="39" t="s">
        <v>1359</v>
      </c>
      <c r="F265" s="68" t="s">
        <v>1360</v>
      </c>
      <c r="G265" s="68" t="s">
        <v>874</v>
      </c>
      <c r="H265" s="14"/>
      <c r="I265" s="14"/>
      <c r="J265" s="14"/>
      <c r="K265" s="17"/>
      <c r="L265" s="17"/>
      <c r="M265" s="17"/>
      <c r="N265" s="17"/>
      <c r="O265" s="17"/>
      <c r="P265" s="17"/>
      <c r="Q265" s="17"/>
      <c r="R265" s="17"/>
      <c r="S265" s="17"/>
      <c r="T265" s="17"/>
      <c r="U265" s="17"/>
      <c r="V265" s="17"/>
      <c r="W265" s="17"/>
      <c r="X265" s="17"/>
      <c r="Y265" s="17"/>
      <c r="Z265" s="17"/>
      <c r="AA265" s="17"/>
      <c r="AB265" s="17"/>
    </row>
    <row r="266" ht="15.75" customHeight="1">
      <c r="A266" s="39">
        <f t="shared" si="2"/>
        <v>242</v>
      </c>
      <c r="B266" s="39" t="s">
        <v>1361</v>
      </c>
      <c r="C266" s="39" t="s">
        <v>1362</v>
      </c>
      <c r="D266" s="48" t="s">
        <v>1363</v>
      </c>
      <c r="E266" s="39" t="s">
        <v>1364</v>
      </c>
      <c r="F266" s="68" t="s">
        <v>1365</v>
      </c>
      <c r="G266" s="68" t="s">
        <v>874</v>
      </c>
      <c r="H266" s="14"/>
      <c r="I266" s="14"/>
      <c r="J266" s="14"/>
      <c r="K266" s="17"/>
      <c r="L266" s="17"/>
      <c r="M266" s="17"/>
      <c r="N266" s="17"/>
      <c r="O266" s="17"/>
      <c r="P266" s="17"/>
      <c r="Q266" s="17"/>
      <c r="R266" s="17"/>
      <c r="S266" s="17"/>
      <c r="T266" s="17"/>
      <c r="U266" s="17"/>
      <c r="V266" s="17"/>
      <c r="W266" s="17"/>
      <c r="X266" s="17"/>
      <c r="Y266" s="17"/>
      <c r="Z266" s="17"/>
      <c r="AA266" s="17"/>
      <c r="AB266" s="17"/>
    </row>
    <row r="267" ht="15.75" customHeight="1">
      <c r="A267" s="39">
        <f t="shared" si="2"/>
        <v>243</v>
      </c>
      <c r="B267" s="39" t="s">
        <v>1366</v>
      </c>
      <c r="C267" s="39" t="s">
        <v>1367</v>
      </c>
      <c r="D267" s="48" t="s">
        <v>1368</v>
      </c>
      <c r="E267" s="39" t="s">
        <v>1369</v>
      </c>
      <c r="F267" s="68" t="s">
        <v>1370</v>
      </c>
      <c r="G267" s="68" t="s">
        <v>966</v>
      </c>
      <c r="H267" s="14"/>
      <c r="I267" s="14"/>
      <c r="J267" s="14"/>
      <c r="K267" s="17"/>
      <c r="L267" s="17"/>
      <c r="M267" s="17"/>
      <c r="N267" s="17"/>
      <c r="O267" s="17"/>
      <c r="P267" s="17"/>
      <c r="Q267" s="17"/>
      <c r="R267" s="17"/>
      <c r="S267" s="17"/>
      <c r="T267" s="17"/>
      <c r="U267" s="17"/>
      <c r="V267" s="17"/>
      <c r="W267" s="17"/>
      <c r="X267" s="17"/>
      <c r="Y267" s="17"/>
      <c r="Z267" s="17"/>
      <c r="AA267" s="17"/>
      <c r="AB267" s="17"/>
    </row>
    <row r="268" ht="15.75" customHeight="1">
      <c r="A268" s="39">
        <f t="shared" si="2"/>
        <v>244</v>
      </c>
      <c r="B268" s="39" t="s">
        <v>1371</v>
      </c>
      <c r="C268" s="39" t="s">
        <v>1372</v>
      </c>
      <c r="D268" s="48" t="s">
        <v>1373</v>
      </c>
      <c r="E268" s="39" t="s">
        <v>1374</v>
      </c>
      <c r="F268" s="68" t="s">
        <v>1375</v>
      </c>
      <c r="G268" s="68" t="s">
        <v>956</v>
      </c>
      <c r="H268" s="14"/>
      <c r="I268" s="14"/>
      <c r="J268" s="14"/>
      <c r="K268" s="17"/>
      <c r="L268" s="17"/>
      <c r="M268" s="17"/>
      <c r="N268" s="17"/>
      <c r="O268" s="17"/>
      <c r="P268" s="17"/>
      <c r="Q268" s="17"/>
      <c r="R268" s="17"/>
      <c r="S268" s="17"/>
      <c r="T268" s="17"/>
      <c r="U268" s="17"/>
      <c r="V268" s="17"/>
      <c r="W268" s="17"/>
      <c r="X268" s="17"/>
      <c r="Y268" s="17"/>
      <c r="Z268" s="17"/>
      <c r="AA268" s="17"/>
      <c r="AB268" s="17"/>
    </row>
    <row r="269" ht="15.75" customHeight="1">
      <c r="A269" s="39">
        <f t="shared" si="2"/>
        <v>245</v>
      </c>
      <c r="B269" s="39" t="s">
        <v>1376</v>
      </c>
      <c r="C269" s="39" t="s">
        <v>1377</v>
      </c>
      <c r="D269" s="48" t="s">
        <v>1378</v>
      </c>
      <c r="E269" s="39" t="s">
        <v>1379</v>
      </c>
      <c r="F269" s="68" t="s">
        <v>1380</v>
      </c>
      <c r="G269" s="68" t="s">
        <v>956</v>
      </c>
      <c r="H269" s="14"/>
      <c r="I269" s="14"/>
      <c r="J269" s="14"/>
      <c r="K269" s="17"/>
      <c r="L269" s="17"/>
      <c r="M269" s="17"/>
      <c r="N269" s="17"/>
      <c r="O269" s="17"/>
      <c r="P269" s="17"/>
      <c r="Q269" s="17"/>
      <c r="R269" s="17"/>
      <c r="S269" s="17"/>
      <c r="T269" s="17"/>
      <c r="U269" s="17"/>
      <c r="V269" s="17"/>
      <c r="W269" s="17"/>
      <c r="X269" s="17"/>
      <c r="Y269" s="17"/>
      <c r="Z269" s="17"/>
      <c r="AA269" s="17"/>
      <c r="AB269" s="17"/>
    </row>
    <row r="270" ht="15.75" customHeight="1">
      <c r="A270" s="39">
        <f t="shared" si="2"/>
        <v>246</v>
      </c>
      <c r="B270" s="39" t="s">
        <v>1381</v>
      </c>
      <c r="C270" s="39" t="s">
        <v>1382</v>
      </c>
      <c r="D270" s="48" t="s">
        <v>1383</v>
      </c>
      <c r="E270" s="39" t="s">
        <v>1384</v>
      </c>
      <c r="F270" s="68" t="s">
        <v>1385</v>
      </c>
      <c r="G270" s="68" t="s">
        <v>956</v>
      </c>
      <c r="H270" s="14"/>
      <c r="I270" s="14"/>
      <c r="J270" s="14"/>
      <c r="K270" s="17"/>
      <c r="L270" s="17"/>
      <c r="M270" s="17"/>
      <c r="N270" s="17"/>
      <c r="O270" s="17"/>
      <c r="P270" s="17"/>
      <c r="Q270" s="17"/>
      <c r="R270" s="17"/>
      <c r="S270" s="17"/>
      <c r="T270" s="17"/>
      <c r="U270" s="17"/>
      <c r="V270" s="17"/>
      <c r="W270" s="17"/>
      <c r="X270" s="17"/>
      <c r="Y270" s="17"/>
      <c r="Z270" s="17"/>
      <c r="AA270" s="17"/>
      <c r="AB270" s="17"/>
    </row>
    <row r="271" ht="15.75" customHeight="1">
      <c r="A271" s="39">
        <f t="shared" si="2"/>
        <v>247</v>
      </c>
      <c r="B271" s="39" t="s">
        <v>1386</v>
      </c>
      <c r="C271" s="39" t="s">
        <v>1387</v>
      </c>
      <c r="D271" s="48" t="s">
        <v>1388</v>
      </c>
      <c r="E271" s="39" t="s">
        <v>1389</v>
      </c>
      <c r="F271" s="68" t="s">
        <v>1390</v>
      </c>
      <c r="G271" s="68" t="s">
        <v>874</v>
      </c>
      <c r="H271" s="14"/>
      <c r="I271" s="14"/>
      <c r="J271" s="14"/>
      <c r="K271" s="17"/>
      <c r="L271" s="17"/>
      <c r="M271" s="17"/>
      <c r="N271" s="17"/>
      <c r="O271" s="17"/>
      <c r="P271" s="17"/>
      <c r="Q271" s="17"/>
      <c r="R271" s="17"/>
      <c r="S271" s="17"/>
      <c r="T271" s="17"/>
      <c r="U271" s="17"/>
      <c r="V271" s="17"/>
      <c r="W271" s="17"/>
      <c r="X271" s="17"/>
      <c r="Y271" s="17"/>
      <c r="Z271" s="17"/>
      <c r="AA271" s="17"/>
      <c r="AB271" s="17"/>
    </row>
    <row r="272" ht="15.75" customHeight="1">
      <c r="A272" s="39">
        <f t="shared" si="2"/>
        <v>248</v>
      </c>
      <c r="B272" s="39" t="s">
        <v>1037</v>
      </c>
      <c r="C272" s="48" t="s">
        <v>1391</v>
      </c>
      <c r="D272" s="48" t="s">
        <v>1392</v>
      </c>
      <c r="E272" s="39" t="s">
        <v>1393</v>
      </c>
      <c r="F272" s="68" t="s">
        <v>1394</v>
      </c>
      <c r="G272" s="68" t="s">
        <v>874</v>
      </c>
      <c r="H272" s="14"/>
      <c r="I272" s="14"/>
      <c r="J272" s="14"/>
      <c r="K272" s="17"/>
      <c r="L272" s="17"/>
      <c r="M272" s="17"/>
      <c r="N272" s="17"/>
      <c r="O272" s="17"/>
      <c r="P272" s="17"/>
      <c r="Q272" s="17"/>
      <c r="R272" s="17"/>
      <c r="S272" s="17"/>
      <c r="T272" s="17"/>
      <c r="U272" s="17"/>
      <c r="V272" s="17"/>
      <c r="W272" s="17"/>
      <c r="X272" s="17"/>
      <c r="Y272" s="17"/>
      <c r="Z272" s="17"/>
      <c r="AA272" s="17"/>
      <c r="AB272" s="17"/>
    </row>
    <row r="273" ht="15.75" customHeight="1">
      <c r="A273" s="39">
        <f t="shared" si="2"/>
        <v>249</v>
      </c>
      <c r="B273" s="39" t="s">
        <v>457</v>
      </c>
      <c r="C273" s="39" t="s">
        <v>1395</v>
      </c>
      <c r="D273" s="48" t="s">
        <v>1396</v>
      </c>
      <c r="E273" s="112" t="s">
        <v>1397</v>
      </c>
      <c r="F273" s="68" t="s">
        <v>1398</v>
      </c>
      <c r="G273" s="68" t="s">
        <v>885</v>
      </c>
      <c r="H273" s="14"/>
      <c r="I273" s="14"/>
      <c r="J273" s="14"/>
      <c r="K273" s="17"/>
      <c r="L273" s="17"/>
      <c r="M273" s="17"/>
      <c r="N273" s="17"/>
      <c r="O273" s="17"/>
      <c r="P273" s="17"/>
      <c r="Q273" s="17"/>
      <c r="R273" s="17"/>
      <c r="S273" s="17"/>
      <c r="T273" s="17"/>
      <c r="U273" s="17"/>
      <c r="V273" s="17"/>
      <c r="W273" s="17"/>
      <c r="X273" s="17"/>
      <c r="Y273" s="17"/>
      <c r="Z273" s="17"/>
      <c r="AA273" s="17"/>
      <c r="AB273" s="17"/>
    </row>
    <row r="274" ht="15.75" customHeight="1">
      <c r="A274" s="39">
        <f t="shared" si="2"/>
        <v>250</v>
      </c>
      <c r="B274" s="39" t="s">
        <v>457</v>
      </c>
      <c r="C274" s="39" t="s">
        <v>1399</v>
      </c>
      <c r="D274" s="48" t="s">
        <v>1400</v>
      </c>
      <c r="E274" s="112" t="s">
        <v>1401</v>
      </c>
      <c r="F274" s="68" t="s">
        <v>1402</v>
      </c>
      <c r="G274" s="68" t="s">
        <v>1403</v>
      </c>
      <c r="H274" s="14"/>
      <c r="I274" s="14"/>
      <c r="J274" s="14"/>
      <c r="K274" s="17"/>
      <c r="L274" s="17"/>
      <c r="M274" s="17"/>
      <c r="N274" s="17"/>
      <c r="O274" s="17"/>
      <c r="P274" s="17"/>
      <c r="Q274" s="17"/>
      <c r="R274" s="17"/>
      <c r="S274" s="17"/>
      <c r="T274" s="17"/>
      <c r="U274" s="17"/>
      <c r="V274" s="17"/>
      <c r="W274" s="17"/>
      <c r="X274" s="17"/>
      <c r="Y274" s="17"/>
      <c r="Z274" s="17"/>
      <c r="AA274" s="17"/>
      <c r="AB274" s="17"/>
    </row>
    <row r="275" ht="15.75" customHeight="1">
      <c r="A275" s="39">
        <f t="shared" si="2"/>
        <v>251</v>
      </c>
      <c r="B275" s="39" t="s">
        <v>1404</v>
      </c>
      <c r="C275" s="68" t="s">
        <v>1405</v>
      </c>
      <c r="D275" s="113" t="s">
        <v>1406</v>
      </c>
      <c r="E275" s="39" t="s">
        <v>1407</v>
      </c>
      <c r="F275" s="68" t="s">
        <v>1408</v>
      </c>
      <c r="G275" s="68" t="s">
        <v>956</v>
      </c>
      <c r="H275" s="14"/>
      <c r="I275" s="14"/>
      <c r="J275" s="14"/>
      <c r="K275" s="17"/>
      <c r="L275" s="17"/>
      <c r="M275" s="17"/>
      <c r="N275" s="17"/>
      <c r="O275" s="17"/>
      <c r="P275" s="17"/>
      <c r="Q275" s="17"/>
      <c r="R275" s="17"/>
      <c r="S275" s="17"/>
      <c r="T275" s="17"/>
      <c r="U275" s="17"/>
      <c r="V275" s="17"/>
      <c r="W275" s="17"/>
      <c r="X275" s="17"/>
      <c r="Y275" s="17"/>
      <c r="Z275" s="17"/>
      <c r="AA275" s="17"/>
      <c r="AB275" s="17"/>
    </row>
    <row r="276" ht="15.75" customHeight="1">
      <c r="A276" s="39">
        <f t="shared" si="2"/>
        <v>252</v>
      </c>
      <c r="B276" s="39" t="s">
        <v>1386</v>
      </c>
      <c r="C276" s="39" t="s">
        <v>1409</v>
      </c>
      <c r="D276" s="113" t="s">
        <v>1410</v>
      </c>
      <c r="E276" s="68" t="s">
        <v>1411</v>
      </c>
      <c r="F276" s="68" t="s">
        <v>1412</v>
      </c>
      <c r="G276" s="68" t="s">
        <v>874</v>
      </c>
      <c r="H276" s="14"/>
      <c r="I276" s="14"/>
      <c r="J276" s="14"/>
      <c r="K276" s="17"/>
      <c r="L276" s="17"/>
      <c r="M276" s="17"/>
      <c r="N276" s="17"/>
      <c r="O276" s="17"/>
      <c r="P276" s="17"/>
      <c r="Q276" s="17"/>
      <c r="R276" s="17"/>
      <c r="S276" s="17"/>
      <c r="T276" s="17"/>
      <c r="U276" s="17"/>
      <c r="V276" s="17"/>
      <c r="W276" s="17"/>
      <c r="X276" s="17"/>
      <c r="Y276" s="17"/>
      <c r="Z276" s="17"/>
      <c r="AA276" s="17"/>
      <c r="AB276" s="17"/>
    </row>
    <row r="277" ht="15.75" customHeight="1">
      <c r="A277" s="39">
        <f t="shared" si="2"/>
        <v>253</v>
      </c>
      <c r="B277" s="39" t="s">
        <v>1413</v>
      </c>
      <c r="C277" s="39" t="s">
        <v>1414</v>
      </c>
      <c r="D277" s="48" t="s">
        <v>1415</v>
      </c>
      <c r="E277" s="39" t="s">
        <v>1416</v>
      </c>
      <c r="F277" s="68" t="s">
        <v>1417</v>
      </c>
      <c r="G277" s="68" t="s">
        <v>874</v>
      </c>
      <c r="H277" s="14"/>
      <c r="I277" s="14"/>
      <c r="J277" s="14"/>
      <c r="K277" s="17"/>
      <c r="L277" s="17"/>
      <c r="M277" s="17"/>
      <c r="N277" s="17"/>
      <c r="O277" s="17"/>
      <c r="P277" s="17"/>
      <c r="Q277" s="17"/>
      <c r="R277" s="17"/>
      <c r="S277" s="17"/>
      <c r="T277" s="17"/>
      <c r="U277" s="17"/>
      <c r="V277" s="17"/>
      <c r="W277" s="17"/>
      <c r="X277" s="17"/>
      <c r="Y277" s="17"/>
      <c r="Z277" s="17"/>
      <c r="AA277" s="17"/>
      <c r="AB277" s="17"/>
    </row>
    <row r="278" ht="15.75" customHeight="1">
      <c r="A278" s="39">
        <v>254.0</v>
      </c>
      <c r="B278" s="39" t="s">
        <v>1386</v>
      </c>
      <c r="C278" s="68" t="s">
        <v>1418</v>
      </c>
      <c r="D278" s="93" t="s">
        <v>1419</v>
      </c>
      <c r="E278" s="39" t="s">
        <v>1420</v>
      </c>
      <c r="F278" s="68"/>
      <c r="G278" s="68"/>
      <c r="H278" s="14"/>
      <c r="I278" s="14"/>
      <c r="J278" s="14"/>
      <c r="K278" s="14"/>
      <c r="L278" s="14"/>
      <c r="M278" s="14"/>
      <c r="N278" s="14"/>
      <c r="O278" s="14"/>
      <c r="P278" s="14"/>
      <c r="Q278" s="14"/>
      <c r="R278" s="14"/>
      <c r="S278" s="14"/>
      <c r="T278" s="14"/>
      <c r="U278" s="14"/>
      <c r="V278" s="14"/>
      <c r="W278" s="14"/>
      <c r="X278" s="14"/>
      <c r="Y278" s="14"/>
      <c r="Z278" s="14"/>
      <c r="AA278" s="14"/>
      <c r="AB278" s="14"/>
    </row>
    <row r="279" ht="15.75" customHeight="1">
      <c r="A279" s="39">
        <v>255.0</v>
      </c>
      <c r="B279" s="39" t="s">
        <v>1421</v>
      </c>
      <c r="C279" s="68" t="s">
        <v>1422</v>
      </c>
      <c r="D279" s="93" t="s">
        <v>1423</v>
      </c>
      <c r="E279" s="39" t="s">
        <v>1424</v>
      </c>
      <c r="F279" s="68"/>
      <c r="G279" s="68"/>
      <c r="H279" s="14"/>
      <c r="I279" s="14"/>
      <c r="J279" s="14"/>
      <c r="K279" s="14"/>
      <c r="L279" s="14"/>
      <c r="M279" s="14"/>
      <c r="N279" s="14"/>
      <c r="O279" s="14"/>
      <c r="P279" s="14"/>
      <c r="Q279" s="14"/>
      <c r="R279" s="14"/>
      <c r="S279" s="14"/>
      <c r="T279" s="14"/>
      <c r="U279" s="14"/>
      <c r="V279" s="14"/>
      <c r="W279" s="14"/>
      <c r="X279" s="14"/>
      <c r="Y279" s="14"/>
      <c r="Z279" s="14"/>
      <c r="AA279" s="14"/>
      <c r="AB279" s="14"/>
    </row>
    <row r="280" ht="15.75" customHeight="1">
      <c r="A280" s="39">
        <v>256.0</v>
      </c>
      <c r="B280" s="39" t="s">
        <v>1425</v>
      </c>
      <c r="C280" s="68" t="s">
        <v>1426</v>
      </c>
      <c r="D280" s="93" t="s">
        <v>1180</v>
      </c>
      <c r="E280" s="39" t="s">
        <v>1427</v>
      </c>
      <c r="F280" s="68"/>
      <c r="G280" s="68"/>
      <c r="H280" s="14"/>
      <c r="I280" s="14"/>
      <c r="J280" s="14"/>
      <c r="K280" s="14"/>
      <c r="L280" s="14"/>
      <c r="M280" s="14"/>
      <c r="N280" s="14"/>
      <c r="O280" s="14"/>
      <c r="P280" s="14"/>
      <c r="Q280" s="14"/>
      <c r="R280" s="14"/>
      <c r="S280" s="14"/>
      <c r="T280" s="14"/>
      <c r="U280" s="14"/>
      <c r="V280" s="14"/>
      <c r="W280" s="14"/>
      <c r="X280" s="14"/>
      <c r="Y280" s="14"/>
      <c r="Z280" s="14"/>
      <c r="AA280" s="14"/>
      <c r="AB280" s="14"/>
    </row>
    <row r="281" ht="15.75" customHeight="1">
      <c r="A281" s="39">
        <f>A277+1</f>
        <v>254</v>
      </c>
      <c r="B281" s="39" t="s">
        <v>1386</v>
      </c>
      <c r="C281" s="39" t="s">
        <v>1418</v>
      </c>
      <c r="D281" s="48" t="s">
        <v>1419</v>
      </c>
      <c r="E281" s="39" t="s">
        <v>1428</v>
      </c>
      <c r="F281" s="68"/>
      <c r="G281" s="39"/>
      <c r="H281" s="14"/>
      <c r="I281" s="9"/>
      <c r="J281" s="14"/>
      <c r="K281" s="17"/>
      <c r="L281" s="17"/>
      <c r="M281" s="17"/>
      <c r="N281" s="17"/>
      <c r="O281" s="17"/>
      <c r="P281" s="17"/>
      <c r="Q281" s="17"/>
      <c r="R281" s="17"/>
      <c r="S281" s="17"/>
      <c r="T281" s="17"/>
      <c r="U281" s="17"/>
      <c r="V281" s="17"/>
      <c r="W281" s="17"/>
      <c r="X281" s="17"/>
      <c r="Y281" s="17"/>
      <c r="Z281" s="17"/>
      <c r="AA281" s="17"/>
      <c r="AB281" s="17"/>
    </row>
    <row r="282" ht="15.75" customHeight="1">
      <c r="A282" s="39">
        <f t="shared" ref="A282:A353" si="3">A281+1</f>
        <v>255</v>
      </c>
      <c r="B282" s="39" t="s">
        <v>1421</v>
      </c>
      <c r="C282" s="39" t="s">
        <v>1422</v>
      </c>
      <c r="D282" s="48" t="s">
        <v>1423</v>
      </c>
      <c r="E282" s="39" t="s">
        <v>1429</v>
      </c>
      <c r="F282" s="39"/>
      <c r="G282" s="39"/>
      <c r="H282" s="9"/>
      <c r="I282" s="9"/>
      <c r="J282" s="14"/>
      <c r="K282" s="17"/>
      <c r="L282" s="17"/>
      <c r="M282" s="17"/>
      <c r="N282" s="17"/>
      <c r="O282" s="17"/>
      <c r="P282" s="17"/>
      <c r="Q282" s="17"/>
      <c r="R282" s="17"/>
      <c r="S282" s="17"/>
      <c r="T282" s="17"/>
      <c r="U282" s="17"/>
      <c r="V282" s="17"/>
      <c r="W282" s="17"/>
      <c r="X282" s="17"/>
      <c r="Y282" s="17"/>
      <c r="Z282" s="17"/>
      <c r="AA282" s="17"/>
      <c r="AB282" s="17"/>
    </row>
    <row r="283" ht="15.75" customHeight="1">
      <c r="A283" s="39">
        <f t="shared" si="3"/>
        <v>256</v>
      </c>
      <c r="B283" s="39" t="s">
        <v>1430</v>
      </c>
      <c r="C283" s="39" t="s">
        <v>1426</v>
      </c>
      <c r="D283" s="48" t="s">
        <v>1180</v>
      </c>
      <c r="E283" s="39" t="s">
        <v>1431</v>
      </c>
      <c r="F283" s="39"/>
      <c r="G283" s="39"/>
      <c r="H283" s="9"/>
      <c r="I283" s="9"/>
      <c r="J283" s="14"/>
      <c r="K283" s="17"/>
      <c r="L283" s="17"/>
      <c r="M283" s="17"/>
      <c r="N283" s="17"/>
      <c r="O283" s="17"/>
      <c r="P283" s="17"/>
      <c r="Q283" s="17"/>
      <c r="R283" s="17"/>
      <c r="S283" s="17"/>
      <c r="T283" s="17"/>
      <c r="U283" s="17"/>
      <c r="V283" s="17"/>
      <c r="W283" s="17"/>
      <c r="X283" s="17"/>
      <c r="Y283" s="17"/>
      <c r="Z283" s="17"/>
      <c r="AA283" s="17"/>
      <c r="AB283" s="17"/>
    </row>
    <row r="284" ht="15.75" customHeight="1">
      <c r="A284" s="39">
        <f t="shared" si="3"/>
        <v>257</v>
      </c>
      <c r="B284" s="39" t="s">
        <v>1386</v>
      </c>
      <c r="C284" s="39" t="s">
        <v>1432</v>
      </c>
      <c r="D284" s="178" t="s">
        <v>1433</v>
      </c>
      <c r="E284" s="39" t="s">
        <v>1434</v>
      </c>
      <c r="F284" s="39" t="s">
        <v>1435</v>
      </c>
      <c r="G284" s="39"/>
      <c r="H284" s="9"/>
      <c r="I284" s="9"/>
      <c r="J284" s="14"/>
      <c r="K284" s="17"/>
      <c r="L284" s="17"/>
      <c r="M284" s="17"/>
      <c r="N284" s="17"/>
      <c r="O284" s="17"/>
      <c r="P284" s="17"/>
      <c r="Q284" s="17"/>
      <c r="R284" s="17"/>
      <c r="S284" s="17"/>
      <c r="T284" s="17"/>
      <c r="U284" s="17"/>
      <c r="V284" s="17"/>
      <c r="W284" s="17"/>
      <c r="X284" s="17"/>
      <c r="Y284" s="17"/>
      <c r="Z284" s="17"/>
      <c r="AA284" s="17"/>
      <c r="AB284" s="17"/>
    </row>
    <row r="285" ht="15.75" customHeight="1">
      <c r="A285" s="39">
        <f t="shared" si="3"/>
        <v>258</v>
      </c>
      <c r="B285" s="39" t="s">
        <v>1436</v>
      </c>
      <c r="C285" s="39" t="s">
        <v>1437</v>
      </c>
      <c r="D285" s="48" t="s">
        <v>1438</v>
      </c>
      <c r="E285" s="39" t="s">
        <v>1439</v>
      </c>
      <c r="F285" s="39" t="s">
        <v>1440</v>
      </c>
      <c r="G285" s="39"/>
      <c r="H285" s="9"/>
      <c r="I285" s="9"/>
      <c r="J285" s="14"/>
      <c r="K285" s="17"/>
      <c r="L285" s="17"/>
      <c r="M285" s="17"/>
      <c r="N285" s="17"/>
      <c r="O285" s="17"/>
      <c r="P285" s="17"/>
      <c r="Q285" s="17"/>
      <c r="R285" s="17"/>
      <c r="S285" s="17"/>
      <c r="T285" s="17"/>
      <c r="U285" s="17"/>
      <c r="V285" s="17"/>
      <c r="W285" s="17"/>
      <c r="X285" s="17"/>
      <c r="Y285" s="17"/>
      <c r="Z285" s="17"/>
      <c r="AA285" s="17"/>
      <c r="AB285" s="17"/>
    </row>
    <row r="286" ht="15.75" customHeight="1">
      <c r="A286" s="39">
        <f t="shared" si="3"/>
        <v>259</v>
      </c>
      <c r="B286" s="39" t="s">
        <v>1441</v>
      </c>
      <c r="C286" s="39" t="s">
        <v>1442</v>
      </c>
      <c r="D286" s="93" t="s">
        <v>1443</v>
      </c>
      <c r="E286" s="39" t="s">
        <v>1444</v>
      </c>
      <c r="F286" s="39" t="s">
        <v>1445</v>
      </c>
      <c r="G286" s="39"/>
      <c r="H286" s="9"/>
      <c r="I286" s="9"/>
      <c r="J286" s="9"/>
      <c r="K286" s="14"/>
      <c r="L286" s="14"/>
      <c r="M286" s="17"/>
      <c r="N286" s="17"/>
      <c r="O286" s="17"/>
      <c r="P286" s="17"/>
      <c r="Q286" s="17"/>
      <c r="R286" s="17"/>
      <c r="S286" s="17"/>
      <c r="T286" s="17"/>
      <c r="U286" s="17"/>
      <c r="V286" s="17"/>
      <c r="W286" s="17"/>
      <c r="X286" s="17"/>
      <c r="Y286" s="17"/>
      <c r="Z286" s="17"/>
      <c r="AA286" s="17"/>
      <c r="AB286" s="17"/>
    </row>
    <row r="287" ht="15.75" customHeight="1">
      <c r="A287" s="39">
        <f t="shared" si="3"/>
        <v>260</v>
      </c>
      <c r="B287" s="39" t="s">
        <v>1446</v>
      </c>
      <c r="C287" s="39" t="s">
        <v>1447</v>
      </c>
      <c r="D287" s="48" t="s">
        <v>1448</v>
      </c>
      <c r="E287" s="39" t="s">
        <v>1449</v>
      </c>
      <c r="F287" s="39" t="s">
        <v>1450</v>
      </c>
      <c r="G287" s="39" t="s">
        <v>1451</v>
      </c>
      <c r="H287" s="9"/>
      <c r="I287" s="9"/>
      <c r="J287" s="9"/>
      <c r="K287" s="14"/>
      <c r="L287" s="14"/>
      <c r="M287" s="17"/>
      <c r="N287" s="17"/>
      <c r="O287" s="17"/>
      <c r="P287" s="17"/>
      <c r="Q287" s="17"/>
      <c r="R287" s="17"/>
      <c r="S287" s="17"/>
      <c r="T287" s="17"/>
      <c r="U287" s="17"/>
      <c r="V287" s="17"/>
      <c r="W287" s="17"/>
      <c r="X287" s="17"/>
      <c r="Y287" s="17"/>
      <c r="Z287" s="17"/>
      <c r="AA287" s="17"/>
      <c r="AB287" s="17"/>
    </row>
    <row r="288" ht="15.75" customHeight="1">
      <c r="A288" s="39">
        <f t="shared" si="3"/>
        <v>261</v>
      </c>
      <c r="B288" s="39" t="s">
        <v>1452</v>
      </c>
      <c r="C288" s="39" t="s">
        <v>1453</v>
      </c>
      <c r="D288" s="48" t="s">
        <v>1454</v>
      </c>
      <c r="E288" s="39" t="s">
        <v>1455</v>
      </c>
      <c r="F288" s="39" t="s">
        <v>1456</v>
      </c>
      <c r="G288" s="39" t="s">
        <v>1451</v>
      </c>
      <c r="H288" s="9"/>
      <c r="I288" s="9"/>
      <c r="J288" s="9"/>
      <c r="K288" s="14"/>
      <c r="L288" s="14"/>
      <c r="M288" s="17"/>
      <c r="N288" s="17"/>
      <c r="O288" s="17"/>
      <c r="P288" s="17"/>
      <c r="Q288" s="17"/>
      <c r="R288" s="17"/>
      <c r="S288" s="17"/>
      <c r="T288" s="17"/>
      <c r="U288" s="17"/>
      <c r="V288" s="17"/>
      <c r="W288" s="17"/>
      <c r="X288" s="17"/>
      <c r="Y288" s="17"/>
      <c r="Z288" s="17"/>
      <c r="AA288" s="17"/>
      <c r="AB288" s="17"/>
    </row>
    <row r="289" ht="15.75" customHeight="1">
      <c r="A289" s="39">
        <f t="shared" si="3"/>
        <v>262</v>
      </c>
      <c r="B289" s="39" t="s">
        <v>236</v>
      </c>
      <c r="C289" s="39" t="s">
        <v>1457</v>
      </c>
      <c r="D289" s="93" t="s">
        <v>1458</v>
      </c>
      <c r="E289" s="39" t="s">
        <v>1459</v>
      </c>
      <c r="F289" s="39" t="s">
        <v>1460</v>
      </c>
      <c r="G289" s="39" t="s">
        <v>1461</v>
      </c>
      <c r="H289" s="9"/>
      <c r="I289" s="9"/>
      <c r="J289" s="9"/>
      <c r="K289" s="14"/>
      <c r="L289" s="14"/>
      <c r="M289" s="17"/>
      <c r="N289" s="17"/>
      <c r="O289" s="17"/>
      <c r="P289" s="17"/>
      <c r="Q289" s="17"/>
      <c r="R289" s="17"/>
      <c r="S289" s="17"/>
      <c r="T289" s="17"/>
      <c r="U289" s="17"/>
      <c r="V289" s="17"/>
      <c r="W289" s="17"/>
      <c r="X289" s="17"/>
      <c r="Y289" s="17"/>
      <c r="Z289" s="17"/>
      <c r="AA289" s="17"/>
      <c r="AB289" s="17"/>
    </row>
    <row r="290" ht="15.75" customHeight="1">
      <c r="A290" s="39">
        <f t="shared" si="3"/>
        <v>263</v>
      </c>
      <c r="B290" s="39" t="s">
        <v>1462</v>
      </c>
      <c r="C290" s="39" t="s">
        <v>1463</v>
      </c>
      <c r="D290" s="48" t="s">
        <v>1464</v>
      </c>
      <c r="E290" s="39" t="s">
        <v>1465</v>
      </c>
      <c r="F290" s="39" t="s">
        <v>1466</v>
      </c>
      <c r="G290" s="39" t="s">
        <v>1451</v>
      </c>
      <c r="H290" s="9"/>
      <c r="I290" s="9"/>
      <c r="J290" s="9"/>
      <c r="K290" s="14"/>
      <c r="L290" s="14"/>
      <c r="M290" s="17"/>
      <c r="N290" s="17"/>
      <c r="O290" s="17"/>
      <c r="P290" s="17"/>
      <c r="Q290" s="17"/>
      <c r="R290" s="17"/>
      <c r="S290" s="17"/>
      <c r="T290" s="17"/>
      <c r="U290" s="17"/>
      <c r="V290" s="17"/>
      <c r="W290" s="17"/>
      <c r="X290" s="17"/>
      <c r="Y290" s="17"/>
      <c r="Z290" s="17"/>
      <c r="AA290" s="17"/>
      <c r="AB290" s="17"/>
    </row>
    <row r="291" ht="15.75" customHeight="1">
      <c r="A291" s="39">
        <f t="shared" si="3"/>
        <v>264</v>
      </c>
      <c r="B291" s="39" t="s">
        <v>1452</v>
      </c>
      <c r="C291" s="39" t="s">
        <v>1467</v>
      </c>
      <c r="D291" s="48" t="s">
        <v>1468</v>
      </c>
      <c r="E291" s="39" t="s">
        <v>1469</v>
      </c>
      <c r="F291" s="39" t="s">
        <v>1470</v>
      </c>
      <c r="G291" s="39" t="s">
        <v>1451</v>
      </c>
      <c r="H291" s="9"/>
      <c r="I291" s="9"/>
      <c r="J291" s="9"/>
      <c r="K291" s="14"/>
      <c r="L291" s="14"/>
      <c r="M291" s="17"/>
      <c r="N291" s="17"/>
      <c r="O291" s="17"/>
      <c r="P291" s="17"/>
      <c r="Q291" s="17"/>
      <c r="R291" s="17"/>
      <c r="S291" s="17"/>
      <c r="T291" s="17"/>
      <c r="U291" s="17"/>
      <c r="V291" s="17"/>
      <c r="W291" s="17"/>
      <c r="X291" s="17"/>
      <c r="Y291" s="17"/>
      <c r="Z291" s="17"/>
      <c r="AA291" s="17"/>
      <c r="AB291" s="17"/>
    </row>
    <row r="292" ht="15.75" customHeight="1">
      <c r="A292" s="39">
        <f t="shared" si="3"/>
        <v>265</v>
      </c>
      <c r="B292" s="39" t="s">
        <v>1117</v>
      </c>
      <c r="C292" s="39" t="s">
        <v>1471</v>
      </c>
      <c r="D292" s="48" t="s">
        <v>1472</v>
      </c>
      <c r="E292" s="39" t="s">
        <v>1473</v>
      </c>
      <c r="F292" s="39" t="s">
        <v>1474</v>
      </c>
      <c r="G292" s="39" t="s">
        <v>874</v>
      </c>
      <c r="H292" s="9"/>
      <c r="I292" s="9"/>
      <c r="J292" s="9"/>
      <c r="K292" s="14"/>
      <c r="L292" s="14"/>
      <c r="M292" s="17"/>
      <c r="N292" s="17"/>
      <c r="O292" s="17"/>
      <c r="P292" s="17"/>
      <c r="Q292" s="17"/>
      <c r="R292" s="17"/>
      <c r="S292" s="17"/>
      <c r="T292" s="17"/>
      <c r="U292" s="17"/>
      <c r="V292" s="17"/>
      <c r="W292" s="17"/>
      <c r="X292" s="17"/>
      <c r="Y292" s="17"/>
      <c r="Z292" s="17"/>
      <c r="AA292" s="17"/>
      <c r="AB292" s="17"/>
    </row>
    <row r="293" ht="15.75" customHeight="1">
      <c r="A293" s="39">
        <f t="shared" si="3"/>
        <v>266</v>
      </c>
      <c r="B293" s="39" t="s">
        <v>1475</v>
      </c>
      <c r="C293" s="39" t="s">
        <v>1476</v>
      </c>
      <c r="D293" s="48" t="s">
        <v>1477</v>
      </c>
      <c r="E293" s="39" t="s">
        <v>1478</v>
      </c>
      <c r="F293" s="39" t="s">
        <v>1479</v>
      </c>
      <c r="G293" s="39" t="s">
        <v>874</v>
      </c>
      <c r="H293" s="9"/>
      <c r="I293" s="9"/>
      <c r="J293" s="9"/>
      <c r="K293" s="14"/>
      <c r="L293" s="14"/>
      <c r="M293" s="17"/>
      <c r="N293" s="17"/>
      <c r="O293" s="17"/>
      <c r="P293" s="17"/>
      <c r="Q293" s="17"/>
      <c r="R293" s="17"/>
      <c r="S293" s="17"/>
      <c r="T293" s="17"/>
      <c r="U293" s="17"/>
      <c r="V293" s="17"/>
      <c r="W293" s="17"/>
      <c r="X293" s="17"/>
      <c r="Y293" s="17"/>
      <c r="Z293" s="17"/>
      <c r="AA293" s="17"/>
      <c r="AB293" s="17"/>
    </row>
    <row r="294" ht="15.75" customHeight="1">
      <c r="A294" s="39">
        <f t="shared" si="3"/>
        <v>267</v>
      </c>
      <c r="B294" s="39" t="s">
        <v>1480</v>
      </c>
      <c r="C294" s="39" t="s">
        <v>1481</v>
      </c>
      <c r="D294" s="48" t="s">
        <v>1482</v>
      </c>
      <c r="E294" s="39" t="s">
        <v>1483</v>
      </c>
      <c r="F294" s="39" t="s">
        <v>1484</v>
      </c>
      <c r="G294" s="39" t="s">
        <v>874</v>
      </c>
      <c r="H294" s="9"/>
      <c r="I294" s="9"/>
      <c r="J294" s="9"/>
      <c r="K294" s="14"/>
      <c r="L294" s="14"/>
      <c r="M294" s="17"/>
      <c r="N294" s="17"/>
      <c r="O294" s="17"/>
      <c r="P294" s="17"/>
      <c r="Q294" s="17"/>
      <c r="R294" s="17"/>
      <c r="S294" s="17"/>
      <c r="T294" s="17"/>
      <c r="U294" s="17"/>
      <c r="V294" s="17"/>
      <c r="W294" s="17"/>
      <c r="X294" s="17"/>
      <c r="Y294" s="17"/>
      <c r="Z294" s="17"/>
      <c r="AA294" s="17"/>
      <c r="AB294" s="17"/>
    </row>
    <row r="295" ht="15.75" customHeight="1">
      <c r="A295" s="39">
        <f t="shared" si="3"/>
        <v>268</v>
      </c>
      <c r="B295" s="39" t="s">
        <v>1485</v>
      </c>
      <c r="C295" s="39" t="s">
        <v>1486</v>
      </c>
      <c r="D295" s="48" t="s">
        <v>1487</v>
      </c>
      <c r="E295" s="68" t="s">
        <v>1488</v>
      </c>
      <c r="F295" s="68" t="s">
        <v>1489</v>
      </c>
      <c r="G295" s="39" t="s">
        <v>874</v>
      </c>
      <c r="H295" s="14"/>
      <c r="I295" s="9"/>
      <c r="J295" s="9"/>
      <c r="K295" s="14"/>
      <c r="L295" s="14"/>
      <c r="M295" s="17"/>
      <c r="N295" s="17"/>
      <c r="O295" s="17"/>
      <c r="P295" s="17"/>
      <c r="Q295" s="17"/>
      <c r="R295" s="17"/>
      <c r="S295" s="17"/>
      <c r="T295" s="17"/>
      <c r="U295" s="17"/>
      <c r="V295" s="17"/>
      <c r="W295" s="17"/>
      <c r="X295" s="17"/>
      <c r="Y295" s="17"/>
      <c r="Z295" s="17"/>
      <c r="AA295" s="17"/>
      <c r="AB295" s="17"/>
    </row>
    <row r="296" ht="15.75" customHeight="1">
      <c r="A296" s="39">
        <f t="shared" si="3"/>
        <v>269</v>
      </c>
      <c r="B296" s="68" t="s">
        <v>1490</v>
      </c>
      <c r="C296" s="39" t="s">
        <v>1491</v>
      </c>
      <c r="D296" s="48" t="s">
        <v>1492</v>
      </c>
      <c r="E296" s="39" t="s">
        <v>1493</v>
      </c>
      <c r="F296" s="39"/>
      <c r="G296" s="68" t="s">
        <v>874</v>
      </c>
      <c r="H296" s="9"/>
      <c r="I296" s="14"/>
      <c r="J296" s="9"/>
      <c r="K296" s="14"/>
      <c r="L296" s="14"/>
      <c r="M296" s="17"/>
      <c r="N296" s="17"/>
      <c r="O296" s="17"/>
      <c r="P296" s="17"/>
      <c r="Q296" s="17"/>
      <c r="R296" s="17"/>
      <c r="S296" s="17"/>
      <c r="T296" s="17"/>
      <c r="U296" s="17"/>
      <c r="V296" s="17"/>
      <c r="W296" s="17"/>
      <c r="X296" s="17"/>
      <c r="Y296" s="17"/>
      <c r="Z296" s="17"/>
      <c r="AA296" s="17"/>
      <c r="AB296" s="17"/>
    </row>
    <row r="297" ht="15.75" customHeight="1">
      <c r="A297" s="39">
        <f t="shared" si="3"/>
        <v>270</v>
      </c>
      <c r="B297" s="68" t="s">
        <v>1490</v>
      </c>
      <c r="C297" s="39" t="s">
        <v>1494</v>
      </c>
      <c r="D297" s="48" t="s">
        <v>1495</v>
      </c>
      <c r="E297" s="112" t="s">
        <v>1496</v>
      </c>
      <c r="F297" s="39"/>
      <c r="G297" s="68" t="s">
        <v>874</v>
      </c>
      <c r="H297" s="9"/>
      <c r="I297" s="14"/>
      <c r="J297" s="9"/>
      <c r="K297" s="14"/>
      <c r="L297" s="14"/>
      <c r="M297" s="17"/>
      <c r="N297" s="17"/>
      <c r="O297" s="17"/>
      <c r="P297" s="17"/>
      <c r="Q297" s="17"/>
      <c r="R297" s="17"/>
      <c r="S297" s="17"/>
      <c r="T297" s="17"/>
      <c r="U297" s="17"/>
      <c r="V297" s="17"/>
      <c r="W297" s="17"/>
      <c r="X297" s="17"/>
      <c r="Y297" s="17"/>
      <c r="Z297" s="17"/>
      <c r="AA297" s="17"/>
      <c r="AB297" s="17"/>
    </row>
    <row r="298" ht="15.75" customHeight="1">
      <c r="A298" s="39">
        <f t="shared" si="3"/>
        <v>271</v>
      </c>
      <c r="B298" s="68" t="s">
        <v>1497</v>
      </c>
      <c r="C298" s="39" t="s">
        <v>1498</v>
      </c>
      <c r="D298" s="48" t="s">
        <v>959</v>
      </c>
      <c r="E298" s="112" t="s">
        <v>1499</v>
      </c>
      <c r="F298" s="39"/>
      <c r="G298" s="68" t="s">
        <v>874</v>
      </c>
      <c r="H298" s="9"/>
      <c r="I298" s="14"/>
      <c r="J298" s="9"/>
      <c r="K298" s="14"/>
      <c r="L298" s="14"/>
      <c r="M298" s="17"/>
      <c r="N298" s="17"/>
      <c r="O298" s="17"/>
      <c r="P298" s="17"/>
      <c r="Q298" s="17"/>
      <c r="R298" s="17"/>
      <c r="S298" s="17"/>
      <c r="T298" s="17"/>
      <c r="U298" s="17"/>
      <c r="V298" s="17"/>
      <c r="W298" s="17"/>
      <c r="X298" s="17"/>
      <c r="Y298" s="17"/>
      <c r="Z298" s="17"/>
      <c r="AA298" s="17"/>
      <c r="AB298" s="17"/>
    </row>
    <row r="299" ht="15.75" customHeight="1">
      <c r="A299" s="39">
        <f t="shared" si="3"/>
        <v>272</v>
      </c>
      <c r="B299" s="39" t="s">
        <v>547</v>
      </c>
      <c r="C299" s="39" t="s">
        <v>1500</v>
      </c>
      <c r="D299" s="48" t="s">
        <v>1501</v>
      </c>
      <c r="E299" s="39" t="s">
        <v>1502</v>
      </c>
      <c r="F299" s="39" t="s">
        <v>1503</v>
      </c>
      <c r="G299" s="39" t="s">
        <v>874</v>
      </c>
      <c r="H299" s="9"/>
      <c r="I299" s="9"/>
      <c r="J299" s="9"/>
      <c r="K299" s="14"/>
      <c r="L299" s="14"/>
      <c r="M299" s="17"/>
      <c r="N299" s="17"/>
      <c r="O299" s="17"/>
      <c r="P299" s="17"/>
      <c r="Q299" s="17"/>
      <c r="R299" s="17"/>
      <c r="S299" s="17"/>
      <c r="T299" s="17"/>
      <c r="U299" s="17"/>
      <c r="V299" s="17"/>
      <c r="W299" s="17"/>
      <c r="X299" s="17"/>
      <c r="Y299" s="17"/>
      <c r="Z299" s="17"/>
      <c r="AA299" s="17"/>
      <c r="AB299" s="17"/>
    </row>
    <row r="300" ht="15.75" customHeight="1">
      <c r="A300" s="39">
        <f t="shared" si="3"/>
        <v>273</v>
      </c>
      <c r="B300" s="39" t="s">
        <v>1504</v>
      </c>
      <c r="C300" s="39" t="s">
        <v>1505</v>
      </c>
      <c r="D300" s="48" t="s">
        <v>1506</v>
      </c>
      <c r="E300" s="39" t="s">
        <v>1507</v>
      </c>
      <c r="F300" s="39" t="s">
        <v>1508</v>
      </c>
      <c r="G300" s="39" t="s">
        <v>874</v>
      </c>
      <c r="H300" s="9"/>
      <c r="I300" s="9"/>
      <c r="J300" s="9"/>
      <c r="K300" s="14"/>
      <c r="L300" s="14"/>
      <c r="M300" s="17"/>
      <c r="N300" s="17"/>
      <c r="O300" s="17"/>
      <c r="P300" s="17"/>
      <c r="Q300" s="17"/>
      <c r="R300" s="17"/>
      <c r="S300" s="17"/>
      <c r="T300" s="17"/>
      <c r="U300" s="17"/>
      <c r="V300" s="17"/>
      <c r="W300" s="17"/>
      <c r="X300" s="17"/>
      <c r="Y300" s="17"/>
      <c r="Z300" s="17"/>
      <c r="AA300" s="17"/>
      <c r="AB300" s="17"/>
    </row>
    <row r="301" ht="15.75" customHeight="1">
      <c r="A301" s="39">
        <f t="shared" si="3"/>
        <v>274</v>
      </c>
      <c r="B301" s="39" t="s">
        <v>1509</v>
      </c>
      <c r="C301" s="39" t="s">
        <v>1510</v>
      </c>
      <c r="D301" s="48" t="s">
        <v>1511</v>
      </c>
      <c r="E301" s="39" t="s">
        <v>1512</v>
      </c>
      <c r="F301" s="39" t="s">
        <v>1513</v>
      </c>
      <c r="G301" s="39" t="s">
        <v>874</v>
      </c>
      <c r="H301" s="9"/>
      <c r="I301" s="9"/>
      <c r="J301" s="9"/>
      <c r="K301" s="14"/>
      <c r="L301" s="14"/>
      <c r="M301" s="17"/>
      <c r="N301" s="17"/>
      <c r="O301" s="17"/>
      <c r="P301" s="17"/>
      <c r="Q301" s="17"/>
      <c r="R301" s="17"/>
      <c r="S301" s="17"/>
      <c r="T301" s="17"/>
      <c r="U301" s="17"/>
      <c r="V301" s="17"/>
      <c r="W301" s="17"/>
      <c r="X301" s="17"/>
      <c r="Y301" s="17"/>
      <c r="Z301" s="17"/>
      <c r="AA301" s="17"/>
      <c r="AB301" s="17"/>
    </row>
    <row r="302" ht="15.75" customHeight="1">
      <c r="A302" s="39">
        <f t="shared" si="3"/>
        <v>275</v>
      </c>
      <c r="B302" s="68" t="s">
        <v>1514</v>
      </c>
      <c r="C302" s="68" t="s">
        <v>1515</v>
      </c>
      <c r="D302" s="93" t="s">
        <v>1516</v>
      </c>
      <c r="E302" s="174" t="s">
        <v>1517</v>
      </c>
      <c r="F302" s="39" t="s">
        <v>1518</v>
      </c>
      <c r="G302" s="39" t="s">
        <v>874</v>
      </c>
      <c r="H302" s="9"/>
      <c r="I302" s="9"/>
      <c r="J302" s="9"/>
      <c r="K302" s="14"/>
      <c r="L302" s="14"/>
      <c r="M302" s="17"/>
      <c r="N302" s="17"/>
      <c r="O302" s="17"/>
      <c r="P302" s="17"/>
      <c r="Q302" s="17"/>
      <c r="R302" s="17"/>
      <c r="S302" s="17"/>
      <c r="T302" s="17"/>
      <c r="U302" s="17"/>
      <c r="V302" s="17"/>
      <c r="W302" s="17"/>
      <c r="X302" s="17"/>
      <c r="Y302" s="17"/>
      <c r="Z302" s="17"/>
      <c r="AA302" s="17"/>
      <c r="AB302" s="17"/>
    </row>
    <row r="303" ht="15.75" customHeight="1">
      <c r="A303" s="39">
        <f t="shared" si="3"/>
        <v>276</v>
      </c>
      <c r="B303" s="39" t="s">
        <v>1519</v>
      </c>
      <c r="C303" s="39" t="s">
        <v>1520</v>
      </c>
      <c r="D303" s="93" t="s">
        <v>1521</v>
      </c>
      <c r="E303" s="179" t="s">
        <v>1522</v>
      </c>
      <c r="F303" s="179" t="s">
        <v>1523</v>
      </c>
      <c r="G303" s="39" t="s">
        <v>885</v>
      </c>
      <c r="H303" s="180"/>
      <c r="I303" s="9"/>
      <c r="J303" s="9"/>
      <c r="K303" s="14"/>
      <c r="L303" s="14"/>
      <c r="M303" s="17"/>
      <c r="N303" s="17"/>
      <c r="O303" s="17"/>
      <c r="P303" s="17"/>
      <c r="Q303" s="17"/>
      <c r="R303" s="17"/>
      <c r="S303" s="17"/>
      <c r="T303" s="17"/>
      <c r="U303" s="17"/>
      <c r="V303" s="17"/>
      <c r="W303" s="17"/>
      <c r="X303" s="17"/>
      <c r="Y303" s="17"/>
      <c r="Z303" s="17"/>
      <c r="AA303" s="17"/>
      <c r="AB303" s="17"/>
    </row>
    <row r="304" ht="15.75" customHeight="1">
      <c r="A304" s="39">
        <f t="shared" si="3"/>
        <v>277</v>
      </c>
      <c r="B304" s="39" t="s">
        <v>457</v>
      </c>
      <c r="C304" s="39" t="s">
        <v>603</v>
      </c>
      <c r="D304" s="93" t="s">
        <v>1524</v>
      </c>
      <c r="E304" s="168" t="s">
        <v>1525</v>
      </c>
      <c r="F304" s="168" t="s">
        <v>1526</v>
      </c>
      <c r="G304" s="39" t="s">
        <v>874</v>
      </c>
      <c r="H304" s="169"/>
      <c r="I304" s="9"/>
      <c r="J304" s="9"/>
      <c r="K304" s="14"/>
      <c r="L304" s="14"/>
      <c r="M304" s="17"/>
      <c r="N304" s="17"/>
      <c r="O304" s="17"/>
      <c r="P304" s="17"/>
      <c r="Q304" s="17"/>
      <c r="R304" s="17"/>
      <c r="S304" s="17"/>
      <c r="T304" s="17"/>
      <c r="U304" s="17"/>
      <c r="V304" s="17"/>
      <c r="W304" s="17"/>
      <c r="X304" s="17"/>
      <c r="Y304" s="17"/>
      <c r="Z304" s="17"/>
      <c r="AA304" s="17"/>
      <c r="AB304" s="17"/>
    </row>
    <row r="305" ht="15.75" customHeight="1">
      <c r="A305" s="39">
        <f t="shared" si="3"/>
        <v>278</v>
      </c>
      <c r="B305" s="39" t="s">
        <v>1340</v>
      </c>
      <c r="C305" s="39" t="s">
        <v>1527</v>
      </c>
      <c r="D305" s="48" t="s">
        <v>1528</v>
      </c>
      <c r="E305" s="39" t="s">
        <v>1529</v>
      </c>
      <c r="F305" s="39" t="s">
        <v>1530</v>
      </c>
      <c r="G305" s="39" t="s">
        <v>885</v>
      </c>
      <c r="H305" s="9"/>
      <c r="I305" s="9"/>
      <c r="J305" s="9"/>
      <c r="K305" s="14"/>
      <c r="L305" s="14"/>
      <c r="M305" s="17"/>
      <c r="N305" s="17"/>
      <c r="O305" s="17"/>
      <c r="P305" s="17"/>
      <c r="Q305" s="17"/>
      <c r="R305" s="17"/>
      <c r="S305" s="17"/>
      <c r="T305" s="17"/>
      <c r="U305" s="17"/>
      <c r="V305" s="17"/>
      <c r="W305" s="17"/>
      <c r="X305" s="17"/>
      <c r="Y305" s="17"/>
      <c r="Z305" s="17"/>
      <c r="AA305" s="17"/>
      <c r="AB305" s="17"/>
    </row>
    <row r="306" ht="15.75" customHeight="1">
      <c r="A306" s="39">
        <f t="shared" si="3"/>
        <v>279</v>
      </c>
      <c r="B306" s="39" t="s">
        <v>1531</v>
      </c>
      <c r="C306" s="39" t="s">
        <v>1532</v>
      </c>
      <c r="D306" s="48" t="s">
        <v>1533</v>
      </c>
      <c r="E306" s="39" t="s">
        <v>1534</v>
      </c>
      <c r="F306" s="39" t="s">
        <v>1535</v>
      </c>
      <c r="G306" s="39"/>
      <c r="H306" s="9"/>
      <c r="I306" s="9"/>
      <c r="J306" s="9"/>
      <c r="K306" s="14"/>
      <c r="L306" s="14"/>
      <c r="M306" s="17"/>
      <c r="N306" s="17"/>
      <c r="O306" s="17"/>
      <c r="P306" s="17"/>
      <c r="Q306" s="17"/>
      <c r="R306" s="17"/>
      <c r="S306" s="17"/>
      <c r="T306" s="17"/>
      <c r="U306" s="17"/>
      <c r="V306" s="17"/>
      <c r="W306" s="17"/>
      <c r="X306" s="17"/>
      <c r="Y306" s="17"/>
      <c r="Z306" s="17"/>
      <c r="AA306" s="17"/>
      <c r="AB306" s="17"/>
    </row>
    <row r="307" ht="15.75" customHeight="1">
      <c r="A307" s="39">
        <f t="shared" si="3"/>
        <v>280</v>
      </c>
      <c r="B307" s="39" t="s">
        <v>1536</v>
      </c>
      <c r="C307" s="39" t="s">
        <v>1537</v>
      </c>
      <c r="D307" s="93" t="s">
        <v>1538</v>
      </c>
      <c r="E307" s="112" t="s">
        <v>1539</v>
      </c>
      <c r="F307" s="68" t="s">
        <v>1540</v>
      </c>
      <c r="G307" s="39" t="s">
        <v>874</v>
      </c>
      <c r="H307" s="14"/>
      <c r="I307" s="9"/>
      <c r="J307" s="9"/>
      <c r="K307" s="14"/>
      <c r="L307" s="14"/>
      <c r="M307" s="17"/>
      <c r="N307" s="17"/>
      <c r="O307" s="17"/>
      <c r="P307" s="17"/>
      <c r="Q307" s="17"/>
      <c r="R307" s="17"/>
      <c r="S307" s="17"/>
      <c r="T307" s="17"/>
      <c r="U307" s="17"/>
      <c r="V307" s="17"/>
      <c r="W307" s="17"/>
      <c r="X307" s="17"/>
      <c r="Y307" s="17"/>
      <c r="Z307" s="17"/>
      <c r="AA307" s="17"/>
      <c r="AB307" s="17"/>
    </row>
    <row r="308" ht="15.75" customHeight="1">
      <c r="A308" s="39">
        <f t="shared" si="3"/>
        <v>281</v>
      </c>
      <c r="B308" s="39" t="s">
        <v>1541</v>
      </c>
      <c r="C308" s="39" t="s">
        <v>1542</v>
      </c>
      <c r="D308" s="48" t="s">
        <v>1543</v>
      </c>
      <c r="E308" s="68" t="s">
        <v>1544</v>
      </c>
      <c r="F308" s="68" t="s">
        <v>1545</v>
      </c>
      <c r="G308" s="39" t="s">
        <v>874</v>
      </c>
      <c r="H308" s="14"/>
      <c r="I308" s="9"/>
      <c r="J308" s="9"/>
      <c r="K308" s="14"/>
      <c r="L308" s="14"/>
      <c r="M308" s="17"/>
      <c r="N308" s="17"/>
      <c r="O308" s="17"/>
      <c r="P308" s="17"/>
      <c r="Q308" s="17"/>
      <c r="R308" s="17"/>
      <c r="S308" s="17"/>
      <c r="T308" s="17"/>
      <c r="U308" s="17"/>
      <c r="V308" s="17"/>
      <c r="W308" s="17"/>
      <c r="X308" s="17"/>
      <c r="Y308" s="17"/>
      <c r="Z308" s="17"/>
      <c r="AA308" s="17"/>
      <c r="AB308" s="17"/>
    </row>
    <row r="309" ht="15.75" customHeight="1">
      <c r="A309" s="39">
        <f t="shared" si="3"/>
        <v>282</v>
      </c>
      <c r="B309" s="39" t="s">
        <v>1546</v>
      </c>
      <c r="C309" s="39" t="s">
        <v>1547</v>
      </c>
      <c r="D309" s="48" t="s">
        <v>1548</v>
      </c>
      <c r="E309" s="39" t="s">
        <v>1549</v>
      </c>
      <c r="F309" s="39" t="s">
        <v>1550</v>
      </c>
      <c r="G309" s="39" t="s">
        <v>906</v>
      </c>
      <c r="H309" s="9"/>
      <c r="I309" s="9"/>
      <c r="J309" s="9"/>
      <c r="K309" s="14"/>
      <c r="L309" s="14"/>
      <c r="M309" s="17"/>
      <c r="N309" s="17"/>
      <c r="O309" s="17"/>
      <c r="P309" s="17"/>
      <c r="Q309" s="17"/>
      <c r="R309" s="17"/>
      <c r="S309" s="17"/>
      <c r="T309" s="17"/>
      <c r="U309" s="17"/>
      <c r="V309" s="17"/>
      <c r="W309" s="17"/>
      <c r="X309" s="17"/>
      <c r="Y309" s="17"/>
      <c r="Z309" s="17"/>
      <c r="AA309" s="17"/>
      <c r="AB309" s="17"/>
    </row>
    <row r="310" ht="15.75" customHeight="1">
      <c r="A310" s="39">
        <f t="shared" si="3"/>
        <v>283</v>
      </c>
      <c r="B310" s="39" t="s">
        <v>1551</v>
      </c>
      <c r="C310" s="39" t="s">
        <v>1552</v>
      </c>
      <c r="D310" s="48" t="s">
        <v>1553</v>
      </c>
      <c r="E310" s="39" t="s">
        <v>1554</v>
      </c>
      <c r="F310" s="68" t="s">
        <v>1555</v>
      </c>
      <c r="G310" s="39" t="s">
        <v>874</v>
      </c>
      <c r="H310" s="14"/>
      <c r="I310" s="9"/>
      <c r="J310" s="9"/>
      <c r="K310" s="14"/>
      <c r="L310" s="14"/>
      <c r="M310" s="17"/>
      <c r="N310" s="17"/>
      <c r="O310" s="17"/>
      <c r="P310" s="17"/>
      <c r="Q310" s="17"/>
      <c r="R310" s="17"/>
      <c r="S310" s="17"/>
      <c r="T310" s="17"/>
      <c r="U310" s="17"/>
      <c r="V310" s="17"/>
      <c r="W310" s="17"/>
      <c r="X310" s="17"/>
      <c r="Y310" s="17"/>
      <c r="Z310" s="17"/>
      <c r="AA310" s="17"/>
      <c r="AB310" s="17"/>
    </row>
    <row r="311" ht="15.75" customHeight="1">
      <c r="A311" s="39">
        <f t="shared" si="3"/>
        <v>284</v>
      </c>
      <c r="B311" s="39" t="s">
        <v>1551</v>
      </c>
      <c r="C311" s="39" t="s">
        <v>1556</v>
      </c>
      <c r="D311" s="48" t="s">
        <v>1557</v>
      </c>
      <c r="E311" s="39" t="s">
        <v>1558</v>
      </c>
      <c r="F311" s="68" t="s">
        <v>1555</v>
      </c>
      <c r="G311" s="39" t="s">
        <v>885</v>
      </c>
      <c r="H311" s="14"/>
      <c r="I311" s="9"/>
      <c r="J311" s="9"/>
      <c r="K311" s="14"/>
      <c r="L311" s="14"/>
      <c r="M311" s="17"/>
      <c r="N311" s="17"/>
      <c r="O311" s="17"/>
      <c r="P311" s="17"/>
      <c r="Q311" s="17"/>
      <c r="R311" s="17"/>
      <c r="S311" s="17"/>
      <c r="T311" s="17"/>
      <c r="U311" s="17"/>
      <c r="V311" s="17"/>
      <c r="W311" s="17"/>
      <c r="X311" s="17"/>
      <c r="Y311" s="17"/>
      <c r="Z311" s="17"/>
      <c r="AA311" s="17"/>
      <c r="AB311" s="17"/>
    </row>
    <row r="312" ht="15.75" customHeight="1">
      <c r="A312" s="39">
        <f t="shared" si="3"/>
        <v>285</v>
      </c>
      <c r="B312" s="39" t="s">
        <v>236</v>
      </c>
      <c r="C312" s="39" t="s">
        <v>1559</v>
      </c>
      <c r="D312" s="48" t="s">
        <v>1560</v>
      </c>
      <c r="E312" s="39" t="s">
        <v>1561</v>
      </c>
      <c r="F312" s="39" t="s">
        <v>1562</v>
      </c>
      <c r="G312" s="39"/>
      <c r="H312" s="9"/>
      <c r="I312" s="9"/>
      <c r="J312" s="9"/>
      <c r="K312" s="14"/>
      <c r="L312" s="14"/>
      <c r="M312" s="17"/>
      <c r="N312" s="17"/>
      <c r="O312" s="17"/>
      <c r="P312" s="17"/>
      <c r="Q312" s="17"/>
      <c r="R312" s="17"/>
      <c r="S312" s="17"/>
      <c r="T312" s="17"/>
      <c r="U312" s="17"/>
      <c r="V312" s="17"/>
      <c r="W312" s="17"/>
      <c r="X312" s="17"/>
      <c r="Y312" s="17"/>
      <c r="Z312" s="17"/>
      <c r="AA312" s="17"/>
      <c r="AB312" s="17"/>
    </row>
    <row r="313" ht="15.75" customHeight="1">
      <c r="A313" s="39">
        <f t="shared" si="3"/>
        <v>286</v>
      </c>
      <c r="B313" s="39" t="s">
        <v>1563</v>
      </c>
      <c r="C313" s="39" t="s">
        <v>1564</v>
      </c>
      <c r="D313" s="48" t="s">
        <v>1565</v>
      </c>
      <c r="E313" s="39" t="s">
        <v>1566</v>
      </c>
      <c r="F313" s="39" t="s">
        <v>1567</v>
      </c>
      <c r="G313" s="39"/>
      <c r="H313" s="9"/>
      <c r="I313" s="9"/>
      <c r="J313" s="9"/>
      <c r="K313" s="14"/>
      <c r="L313" s="14"/>
      <c r="M313" s="17"/>
      <c r="N313" s="17"/>
      <c r="O313" s="17"/>
      <c r="P313" s="17"/>
      <c r="Q313" s="17"/>
      <c r="R313" s="17"/>
      <c r="S313" s="17"/>
      <c r="T313" s="17"/>
      <c r="U313" s="17"/>
      <c r="V313" s="17"/>
      <c r="W313" s="17"/>
      <c r="X313" s="17"/>
      <c r="Y313" s="17"/>
      <c r="Z313" s="17"/>
      <c r="AA313" s="17"/>
      <c r="AB313" s="17"/>
    </row>
    <row r="314" ht="15.75" customHeight="1">
      <c r="A314" s="39">
        <f t="shared" si="3"/>
        <v>287</v>
      </c>
      <c r="B314" s="39" t="s">
        <v>1568</v>
      </c>
      <c r="C314" s="39" t="s">
        <v>1569</v>
      </c>
      <c r="D314" s="48" t="s">
        <v>1570</v>
      </c>
      <c r="E314" s="39" t="s">
        <v>1571</v>
      </c>
      <c r="F314" s="39" t="s">
        <v>1572</v>
      </c>
      <c r="G314" s="39"/>
      <c r="H314" s="9"/>
      <c r="I314" s="9"/>
      <c r="J314" s="9"/>
      <c r="K314" s="14"/>
      <c r="L314" s="14"/>
      <c r="M314" s="17"/>
      <c r="N314" s="17"/>
      <c r="O314" s="17"/>
      <c r="P314" s="17"/>
      <c r="Q314" s="17"/>
      <c r="R314" s="17"/>
      <c r="S314" s="17"/>
      <c r="T314" s="17"/>
      <c r="U314" s="17"/>
      <c r="V314" s="17"/>
      <c r="W314" s="17"/>
      <c r="X314" s="17"/>
      <c r="Y314" s="17"/>
      <c r="Z314" s="17"/>
      <c r="AA314" s="17"/>
      <c r="AB314" s="17"/>
    </row>
    <row r="315" ht="15.75" customHeight="1">
      <c r="A315" s="39">
        <f t="shared" si="3"/>
        <v>288</v>
      </c>
      <c r="B315" s="39" t="s">
        <v>1573</v>
      </c>
      <c r="C315" s="39" t="s">
        <v>1574</v>
      </c>
      <c r="D315" s="48" t="s">
        <v>1575</v>
      </c>
      <c r="E315" s="181" t="s">
        <v>1576</v>
      </c>
      <c r="F315" s="39" t="s">
        <v>1577</v>
      </c>
      <c r="G315" s="39" t="s">
        <v>885</v>
      </c>
      <c r="H315" s="9"/>
      <c r="I315" s="9"/>
      <c r="J315" s="9"/>
      <c r="K315" s="14"/>
      <c r="L315" s="14"/>
      <c r="M315" s="17"/>
      <c r="N315" s="17"/>
      <c r="O315" s="17"/>
      <c r="P315" s="17"/>
      <c r="Q315" s="17"/>
      <c r="R315" s="17"/>
      <c r="S315" s="17"/>
      <c r="T315" s="17"/>
      <c r="U315" s="17"/>
      <c r="V315" s="17"/>
      <c r="W315" s="17"/>
      <c r="X315" s="17"/>
      <c r="Y315" s="17"/>
      <c r="Z315" s="17"/>
      <c r="AA315" s="17"/>
      <c r="AB315" s="17"/>
    </row>
    <row r="316" ht="15.75" customHeight="1">
      <c r="A316" s="39">
        <f t="shared" si="3"/>
        <v>289</v>
      </c>
      <c r="B316" s="39" t="s">
        <v>1573</v>
      </c>
      <c r="C316" s="39" t="s">
        <v>1578</v>
      </c>
      <c r="D316" s="48" t="s">
        <v>1579</v>
      </c>
      <c r="E316" s="112" t="s">
        <v>1580</v>
      </c>
      <c r="F316" s="39" t="s">
        <v>1577</v>
      </c>
      <c r="G316" s="39" t="s">
        <v>885</v>
      </c>
      <c r="H316" s="9"/>
      <c r="I316" s="9"/>
      <c r="J316" s="9"/>
      <c r="K316" s="14"/>
      <c r="L316" s="14"/>
      <c r="M316" s="17"/>
      <c r="N316" s="17"/>
      <c r="O316" s="17"/>
      <c r="P316" s="17"/>
      <c r="Q316" s="17"/>
      <c r="R316" s="17"/>
      <c r="S316" s="17"/>
      <c r="T316" s="17"/>
      <c r="U316" s="17"/>
      <c r="V316" s="17"/>
      <c r="W316" s="17"/>
      <c r="X316" s="17"/>
      <c r="Y316" s="17"/>
      <c r="Z316" s="17"/>
      <c r="AA316" s="17"/>
      <c r="AB316" s="17"/>
    </row>
    <row r="317" ht="15.75" customHeight="1">
      <c r="A317" s="39">
        <f t="shared" si="3"/>
        <v>290</v>
      </c>
      <c r="B317" s="39" t="s">
        <v>1581</v>
      </c>
      <c r="C317" s="39" t="s">
        <v>1582</v>
      </c>
      <c r="D317" s="48" t="s">
        <v>1583</v>
      </c>
      <c r="E317" s="112" t="s">
        <v>1580</v>
      </c>
      <c r="F317" s="39" t="s">
        <v>1584</v>
      </c>
      <c r="G317" s="39" t="s">
        <v>885</v>
      </c>
      <c r="H317" s="9"/>
      <c r="I317" s="9"/>
      <c r="J317" s="9"/>
      <c r="K317" s="14"/>
      <c r="L317" s="14"/>
      <c r="M317" s="17"/>
      <c r="N317" s="17"/>
      <c r="O317" s="17"/>
      <c r="P317" s="17"/>
      <c r="Q317" s="17"/>
      <c r="R317" s="17"/>
      <c r="S317" s="17"/>
      <c r="T317" s="17"/>
      <c r="U317" s="17"/>
      <c r="V317" s="17"/>
      <c r="W317" s="17"/>
      <c r="X317" s="17"/>
      <c r="Y317" s="17"/>
      <c r="Z317" s="17"/>
      <c r="AA317" s="17"/>
      <c r="AB317" s="17"/>
    </row>
    <row r="318" ht="15.75" customHeight="1">
      <c r="A318" s="39">
        <f t="shared" si="3"/>
        <v>291</v>
      </c>
      <c r="B318" s="39" t="s">
        <v>1573</v>
      </c>
      <c r="C318" s="39" t="s">
        <v>1585</v>
      </c>
      <c r="D318" s="48" t="s">
        <v>1586</v>
      </c>
      <c r="E318" s="112" t="s">
        <v>1587</v>
      </c>
      <c r="F318" s="39" t="s">
        <v>1577</v>
      </c>
      <c r="G318" s="39" t="s">
        <v>885</v>
      </c>
      <c r="H318" s="9"/>
      <c r="I318" s="9"/>
      <c r="J318" s="9"/>
      <c r="K318" s="14"/>
      <c r="L318" s="14"/>
      <c r="M318" s="17"/>
      <c r="N318" s="17"/>
      <c r="O318" s="17"/>
      <c r="P318" s="17"/>
      <c r="Q318" s="17"/>
      <c r="R318" s="17"/>
      <c r="S318" s="17"/>
      <c r="T318" s="17"/>
      <c r="U318" s="17"/>
      <c r="V318" s="17"/>
      <c r="W318" s="17"/>
      <c r="X318" s="17"/>
      <c r="Y318" s="17"/>
      <c r="Z318" s="17"/>
      <c r="AA318" s="17"/>
      <c r="AB318" s="17"/>
    </row>
    <row r="319" ht="15.75" customHeight="1">
      <c r="A319" s="39">
        <f t="shared" si="3"/>
        <v>292</v>
      </c>
      <c r="B319" s="39" t="s">
        <v>1573</v>
      </c>
      <c r="C319" s="39" t="s">
        <v>1588</v>
      </c>
      <c r="D319" s="48" t="s">
        <v>1589</v>
      </c>
      <c r="E319" s="112" t="s">
        <v>1590</v>
      </c>
      <c r="F319" s="39" t="s">
        <v>1577</v>
      </c>
      <c r="G319" s="39" t="s">
        <v>885</v>
      </c>
      <c r="H319" s="9"/>
      <c r="I319" s="9"/>
      <c r="J319" s="9"/>
      <c r="K319" s="14"/>
      <c r="L319" s="14"/>
      <c r="M319" s="17"/>
      <c r="N319" s="17"/>
      <c r="O319" s="17"/>
      <c r="P319" s="17"/>
      <c r="Q319" s="17"/>
      <c r="R319" s="17"/>
      <c r="S319" s="17"/>
      <c r="T319" s="17"/>
      <c r="U319" s="17"/>
      <c r="V319" s="17"/>
      <c r="W319" s="17"/>
      <c r="X319" s="17"/>
      <c r="Y319" s="17"/>
      <c r="Z319" s="17"/>
      <c r="AA319" s="17"/>
      <c r="AB319" s="17"/>
    </row>
    <row r="320" ht="15.75" customHeight="1">
      <c r="A320" s="39">
        <f t="shared" si="3"/>
        <v>293</v>
      </c>
      <c r="B320" s="39" t="s">
        <v>1591</v>
      </c>
      <c r="C320" s="39" t="s">
        <v>1592</v>
      </c>
      <c r="D320" s="48" t="s">
        <v>1593</v>
      </c>
      <c r="E320" s="112" t="s">
        <v>1594</v>
      </c>
      <c r="F320" s="39" t="s">
        <v>1577</v>
      </c>
      <c r="G320" s="39" t="s">
        <v>885</v>
      </c>
      <c r="H320" s="9"/>
      <c r="I320" s="9"/>
      <c r="J320" s="9"/>
      <c r="K320" s="14"/>
      <c r="L320" s="14"/>
      <c r="M320" s="17"/>
      <c r="N320" s="17"/>
      <c r="O320" s="17"/>
      <c r="P320" s="17"/>
      <c r="Q320" s="17"/>
      <c r="R320" s="17"/>
      <c r="S320" s="17"/>
      <c r="T320" s="17"/>
      <c r="U320" s="17"/>
      <c r="V320" s="17"/>
      <c r="W320" s="17"/>
      <c r="X320" s="17"/>
      <c r="Y320" s="17"/>
      <c r="Z320" s="17"/>
      <c r="AA320" s="17"/>
      <c r="AB320" s="17"/>
    </row>
    <row r="321" ht="15.75" customHeight="1">
      <c r="A321" s="39">
        <f t="shared" si="3"/>
        <v>294</v>
      </c>
      <c r="B321" s="39" t="s">
        <v>1037</v>
      </c>
      <c r="C321" s="39" t="s">
        <v>1595</v>
      </c>
      <c r="D321" s="48" t="s">
        <v>1596</v>
      </c>
      <c r="E321" s="112" t="s">
        <v>1597</v>
      </c>
      <c r="F321" s="39" t="s">
        <v>1598</v>
      </c>
      <c r="G321" s="39" t="s">
        <v>885</v>
      </c>
      <c r="H321" s="9"/>
      <c r="I321" s="9"/>
      <c r="J321" s="9"/>
      <c r="K321" s="14"/>
      <c r="L321" s="14"/>
      <c r="M321" s="17"/>
      <c r="N321" s="17"/>
      <c r="O321" s="17"/>
      <c r="P321" s="17"/>
      <c r="Q321" s="17"/>
      <c r="R321" s="17"/>
      <c r="S321" s="17"/>
      <c r="T321" s="17"/>
      <c r="U321" s="17"/>
      <c r="V321" s="17"/>
      <c r="W321" s="17"/>
      <c r="X321" s="17"/>
      <c r="Y321" s="17"/>
      <c r="Z321" s="17"/>
      <c r="AA321" s="17"/>
      <c r="AB321" s="17"/>
    </row>
    <row r="322" ht="15.75" customHeight="1">
      <c r="A322" s="39">
        <f t="shared" si="3"/>
        <v>295</v>
      </c>
      <c r="B322" s="39" t="s">
        <v>1573</v>
      </c>
      <c r="C322" s="39" t="s">
        <v>1599</v>
      </c>
      <c r="D322" s="48" t="s">
        <v>1600</v>
      </c>
      <c r="E322" s="112" t="s">
        <v>1601</v>
      </c>
      <c r="F322" s="112" t="s">
        <v>1602</v>
      </c>
      <c r="G322" s="39" t="s">
        <v>885</v>
      </c>
      <c r="H322" s="9"/>
      <c r="I322" s="9"/>
      <c r="J322" s="9"/>
      <c r="K322" s="14"/>
      <c r="L322" s="14"/>
      <c r="M322" s="17"/>
      <c r="N322" s="17"/>
      <c r="O322" s="17"/>
      <c r="P322" s="17"/>
      <c r="Q322" s="17"/>
      <c r="R322" s="17"/>
      <c r="S322" s="17"/>
      <c r="T322" s="17"/>
      <c r="U322" s="17"/>
      <c r="V322" s="17"/>
      <c r="W322" s="17"/>
      <c r="X322" s="17"/>
      <c r="Y322" s="17"/>
      <c r="Z322" s="17"/>
      <c r="AA322" s="17"/>
      <c r="AB322" s="17"/>
    </row>
    <row r="323" ht="15.75" customHeight="1">
      <c r="A323" s="39">
        <f t="shared" si="3"/>
        <v>296</v>
      </c>
      <c r="B323" s="39" t="s">
        <v>1573</v>
      </c>
      <c r="C323" s="39" t="s">
        <v>1552</v>
      </c>
      <c r="D323" s="48" t="s">
        <v>1603</v>
      </c>
      <c r="E323" s="112" t="s">
        <v>1604</v>
      </c>
      <c r="F323" s="112" t="s">
        <v>1605</v>
      </c>
      <c r="G323" s="39" t="s">
        <v>885</v>
      </c>
      <c r="H323" s="9"/>
      <c r="I323" s="9"/>
      <c r="J323" s="9"/>
      <c r="K323" s="14"/>
      <c r="L323" s="14"/>
      <c r="M323" s="17"/>
      <c r="N323" s="17"/>
      <c r="O323" s="17"/>
      <c r="P323" s="17"/>
      <c r="Q323" s="17"/>
      <c r="R323" s="17"/>
      <c r="S323" s="17"/>
      <c r="T323" s="17"/>
      <c r="U323" s="17"/>
      <c r="V323" s="17"/>
      <c r="W323" s="17"/>
      <c r="X323" s="17"/>
      <c r="Y323" s="17"/>
      <c r="Z323" s="17"/>
      <c r="AA323" s="17"/>
      <c r="AB323" s="17"/>
    </row>
    <row r="324" ht="15.75" customHeight="1">
      <c r="A324" s="39">
        <f t="shared" si="3"/>
        <v>297</v>
      </c>
      <c r="B324" s="39" t="s">
        <v>1606</v>
      </c>
      <c r="C324" s="39" t="s">
        <v>1607</v>
      </c>
      <c r="D324" s="48" t="s">
        <v>1608</v>
      </c>
      <c r="E324" s="39" t="s">
        <v>1609</v>
      </c>
      <c r="F324" s="39" t="s">
        <v>1610</v>
      </c>
      <c r="G324" s="39" t="s">
        <v>874</v>
      </c>
      <c r="H324" s="9"/>
      <c r="I324" s="9"/>
      <c r="J324" s="9"/>
      <c r="K324" s="14"/>
      <c r="L324" s="14"/>
      <c r="M324" s="17"/>
      <c r="N324" s="17"/>
      <c r="O324" s="17"/>
      <c r="P324" s="17"/>
      <c r="Q324" s="17"/>
      <c r="R324" s="17"/>
      <c r="S324" s="17"/>
      <c r="T324" s="17"/>
      <c r="U324" s="17"/>
      <c r="V324" s="17"/>
      <c r="W324" s="17"/>
      <c r="X324" s="17"/>
      <c r="Y324" s="17"/>
      <c r="Z324" s="17"/>
      <c r="AA324" s="17"/>
      <c r="AB324" s="17"/>
    </row>
    <row r="325" ht="15.75" customHeight="1">
      <c r="A325" s="39">
        <f t="shared" si="3"/>
        <v>298</v>
      </c>
      <c r="B325" s="39" t="s">
        <v>1611</v>
      </c>
      <c r="C325" s="39" t="s">
        <v>1612</v>
      </c>
      <c r="D325" s="48" t="s">
        <v>1613</v>
      </c>
      <c r="E325" s="39" t="s">
        <v>1614</v>
      </c>
      <c r="F325" s="39" t="s">
        <v>1615</v>
      </c>
      <c r="G325" s="39" t="s">
        <v>874</v>
      </c>
      <c r="H325" s="9"/>
      <c r="I325" s="9"/>
      <c r="J325" s="9"/>
      <c r="K325" s="14"/>
      <c r="L325" s="14"/>
      <c r="M325" s="17"/>
      <c r="N325" s="17"/>
      <c r="O325" s="17"/>
      <c r="P325" s="17"/>
      <c r="Q325" s="17"/>
      <c r="R325" s="17"/>
      <c r="S325" s="17"/>
      <c r="T325" s="17"/>
      <c r="U325" s="17"/>
      <c r="V325" s="17"/>
      <c r="W325" s="17"/>
      <c r="X325" s="17"/>
      <c r="Y325" s="17"/>
      <c r="Z325" s="17"/>
      <c r="AA325" s="17"/>
      <c r="AB325" s="17"/>
    </row>
    <row r="326" ht="15.75" customHeight="1">
      <c r="A326" s="39">
        <f t="shared" si="3"/>
        <v>299</v>
      </c>
      <c r="B326" s="39" t="s">
        <v>1616</v>
      </c>
      <c r="C326" s="39" t="s">
        <v>1617</v>
      </c>
      <c r="D326" s="48" t="s">
        <v>1618</v>
      </c>
      <c r="E326" s="39" t="s">
        <v>1619</v>
      </c>
      <c r="F326" s="39" t="s">
        <v>1620</v>
      </c>
      <c r="G326" s="39" t="s">
        <v>906</v>
      </c>
      <c r="H326" s="9"/>
      <c r="I326" s="9"/>
      <c r="J326" s="9"/>
      <c r="K326" s="14"/>
      <c r="L326" s="14"/>
      <c r="M326" s="17"/>
      <c r="N326" s="17"/>
      <c r="O326" s="17"/>
      <c r="P326" s="17"/>
      <c r="Q326" s="17"/>
      <c r="R326" s="17"/>
      <c r="S326" s="17"/>
      <c r="T326" s="17"/>
      <c r="U326" s="17"/>
      <c r="V326" s="17"/>
      <c r="W326" s="17"/>
      <c r="X326" s="17"/>
      <c r="Y326" s="17"/>
      <c r="Z326" s="17"/>
      <c r="AA326" s="17"/>
      <c r="AB326" s="17"/>
    </row>
    <row r="327" ht="15.75" customHeight="1">
      <c r="A327" s="39">
        <f t="shared" si="3"/>
        <v>300</v>
      </c>
      <c r="B327" s="39" t="s">
        <v>1621</v>
      </c>
      <c r="C327" s="39" t="s">
        <v>1622</v>
      </c>
      <c r="D327" s="48" t="s">
        <v>1623</v>
      </c>
      <c r="E327" s="39" t="s">
        <v>1624</v>
      </c>
      <c r="F327" s="39" t="s">
        <v>1625</v>
      </c>
      <c r="G327" s="176" t="s">
        <v>906</v>
      </c>
      <c r="H327" s="9"/>
      <c r="I327" s="14"/>
      <c r="J327" s="9"/>
      <c r="K327" s="14"/>
      <c r="L327" s="14"/>
      <c r="M327" s="17"/>
      <c r="N327" s="17"/>
      <c r="O327" s="17"/>
      <c r="P327" s="17"/>
      <c r="Q327" s="17"/>
      <c r="R327" s="17"/>
      <c r="S327" s="17"/>
      <c r="T327" s="17"/>
      <c r="U327" s="17"/>
      <c r="V327" s="17"/>
      <c r="W327" s="17"/>
      <c r="X327" s="17"/>
      <c r="Y327" s="17"/>
      <c r="Z327" s="17"/>
      <c r="AA327" s="17"/>
      <c r="AB327" s="17"/>
    </row>
    <row r="328" ht="15.75" customHeight="1">
      <c r="A328" s="39">
        <f t="shared" si="3"/>
        <v>301</v>
      </c>
      <c r="B328" s="39" t="s">
        <v>1042</v>
      </c>
      <c r="C328" s="39" t="s">
        <v>1626</v>
      </c>
      <c r="D328" s="48" t="s">
        <v>1627</v>
      </c>
      <c r="E328" s="39" t="s">
        <v>1628</v>
      </c>
      <c r="F328" s="39" t="s">
        <v>1629</v>
      </c>
      <c r="G328" s="39" t="s">
        <v>1630</v>
      </c>
      <c r="H328" s="9"/>
      <c r="I328" s="9"/>
      <c r="J328" s="9"/>
      <c r="K328" s="14"/>
      <c r="L328" s="14"/>
      <c r="M328" s="17"/>
      <c r="N328" s="17"/>
      <c r="O328" s="17"/>
      <c r="P328" s="17"/>
      <c r="Q328" s="17"/>
      <c r="R328" s="17"/>
      <c r="S328" s="17"/>
      <c r="T328" s="17"/>
      <c r="U328" s="17"/>
      <c r="V328" s="17"/>
      <c r="W328" s="17"/>
      <c r="X328" s="17"/>
      <c r="Y328" s="17"/>
      <c r="Z328" s="17"/>
      <c r="AA328" s="17"/>
      <c r="AB328" s="17"/>
    </row>
    <row r="329" ht="15.75" customHeight="1">
      <c r="A329" s="39">
        <f t="shared" si="3"/>
        <v>302</v>
      </c>
      <c r="B329" s="39" t="s">
        <v>1042</v>
      </c>
      <c r="C329" s="39" t="s">
        <v>1631</v>
      </c>
      <c r="D329" s="48" t="s">
        <v>1632</v>
      </c>
      <c r="E329" s="39" t="s">
        <v>1633</v>
      </c>
      <c r="F329" s="39" t="s">
        <v>1634</v>
      </c>
      <c r="G329" s="39" t="s">
        <v>1630</v>
      </c>
      <c r="H329" s="9"/>
      <c r="I329" s="9"/>
      <c r="J329" s="9"/>
      <c r="K329" s="14"/>
      <c r="L329" s="14"/>
      <c r="M329" s="17"/>
      <c r="N329" s="17"/>
      <c r="O329" s="17"/>
      <c r="P329" s="17"/>
      <c r="Q329" s="17"/>
      <c r="R329" s="17"/>
      <c r="S329" s="17"/>
      <c r="T329" s="17"/>
      <c r="U329" s="17"/>
      <c r="V329" s="17"/>
      <c r="W329" s="17"/>
      <c r="X329" s="17"/>
      <c r="Y329" s="17"/>
      <c r="Z329" s="17"/>
      <c r="AA329" s="17"/>
      <c r="AB329" s="17"/>
    </row>
    <row r="330" ht="15.75" customHeight="1">
      <c r="A330" s="39">
        <f t="shared" si="3"/>
        <v>303</v>
      </c>
      <c r="B330" s="68" t="s">
        <v>681</v>
      </c>
      <c r="C330" s="39" t="s">
        <v>1635</v>
      </c>
      <c r="D330" s="178" t="s">
        <v>1636</v>
      </c>
      <c r="E330" s="68" t="s">
        <v>1637</v>
      </c>
      <c r="F330" s="39" t="s">
        <v>1638</v>
      </c>
      <c r="G330" s="39" t="s">
        <v>1639</v>
      </c>
      <c r="H330" s="9"/>
      <c r="I330" s="9"/>
      <c r="J330" s="9"/>
      <c r="K330" s="14"/>
      <c r="L330" s="14"/>
      <c r="M330" s="17"/>
      <c r="N330" s="17"/>
      <c r="O330" s="17"/>
      <c r="P330" s="17"/>
      <c r="Q330" s="17"/>
      <c r="R330" s="17"/>
      <c r="S330" s="17"/>
      <c r="T330" s="17"/>
      <c r="U330" s="17"/>
      <c r="V330" s="17"/>
      <c r="W330" s="17"/>
      <c r="X330" s="17"/>
      <c r="Y330" s="17"/>
      <c r="Z330" s="17"/>
      <c r="AA330" s="17"/>
      <c r="AB330" s="17"/>
    </row>
    <row r="331" ht="15.75" customHeight="1">
      <c r="A331" s="39">
        <f t="shared" si="3"/>
        <v>304</v>
      </c>
      <c r="B331" s="39" t="s">
        <v>457</v>
      </c>
      <c r="C331" s="39" t="s">
        <v>1640</v>
      </c>
      <c r="D331" s="178" t="s">
        <v>1641</v>
      </c>
      <c r="E331" s="68" t="s">
        <v>1642</v>
      </c>
      <c r="F331" s="39" t="s">
        <v>1643</v>
      </c>
      <c r="G331" s="39" t="s">
        <v>1639</v>
      </c>
      <c r="H331" s="9"/>
      <c r="I331" s="9"/>
      <c r="J331" s="9"/>
      <c r="K331" s="14"/>
      <c r="L331" s="14"/>
      <c r="M331" s="17"/>
      <c r="N331" s="17"/>
      <c r="O331" s="17"/>
      <c r="P331" s="17"/>
      <c r="Q331" s="17"/>
      <c r="R331" s="17"/>
      <c r="S331" s="17"/>
      <c r="T331" s="17"/>
      <c r="U331" s="17"/>
      <c r="V331" s="17"/>
      <c r="W331" s="17"/>
      <c r="X331" s="17"/>
      <c r="Y331" s="17"/>
      <c r="Z331" s="17"/>
      <c r="AA331" s="17"/>
      <c r="AB331" s="17"/>
    </row>
    <row r="332" ht="15.75" customHeight="1">
      <c r="A332" s="39">
        <f t="shared" si="3"/>
        <v>305</v>
      </c>
      <c r="B332" s="39" t="s">
        <v>1644</v>
      </c>
      <c r="C332" s="39" t="s">
        <v>1645</v>
      </c>
      <c r="D332" s="178" t="s">
        <v>1646</v>
      </c>
      <c r="E332" s="68" t="s">
        <v>1647</v>
      </c>
      <c r="F332" s="39" t="s">
        <v>1648</v>
      </c>
      <c r="G332" s="39" t="s">
        <v>885</v>
      </c>
      <c r="H332" s="9"/>
      <c r="I332" s="9"/>
      <c r="J332" s="9"/>
      <c r="K332" s="14"/>
      <c r="L332" s="14"/>
      <c r="M332" s="17"/>
      <c r="N332" s="17"/>
      <c r="O332" s="17"/>
      <c r="P332" s="17"/>
      <c r="Q332" s="17"/>
      <c r="R332" s="17"/>
      <c r="S332" s="17"/>
      <c r="T332" s="17"/>
      <c r="U332" s="17"/>
      <c r="V332" s="17"/>
      <c r="W332" s="17"/>
      <c r="X332" s="17"/>
      <c r="Y332" s="17"/>
      <c r="Z332" s="17"/>
      <c r="AA332" s="17"/>
      <c r="AB332" s="17"/>
    </row>
    <row r="333" ht="15.75" customHeight="1">
      <c r="A333" s="39">
        <f t="shared" si="3"/>
        <v>306</v>
      </c>
      <c r="B333" s="39" t="s">
        <v>995</v>
      </c>
      <c r="C333" s="39" t="s">
        <v>1649</v>
      </c>
      <c r="D333" s="48" t="s">
        <v>1650</v>
      </c>
      <c r="E333" s="39" t="s">
        <v>1651</v>
      </c>
      <c r="F333" s="39" t="s">
        <v>1652</v>
      </c>
      <c r="G333" s="39" t="s">
        <v>1653</v>
      </c>
      <c r="H333" s="9"/>
      <c r="I333" s="9"/>
      <c r="J333" s="9"/>
      <c r="K333" s="14"/>
      <c r="L333" s="14"/>
      <c r="M333" s="17"/>
      <c r="N333" s="17"/>
      <c r="O333" s="17"/>
      <c r="P333" s="17"/>
      <c r="Q333" s="17"/>
      <c r="R333" s="17"/>
      <c r="S333" s="17"/>
      <c r="T333" s="17"/>
      <c r="U333" s="17"/>
      <c r="V333" s="17"/>
      <c r="W333" s="17"/>
      <c r="X333" s="17"/>
      <c r="Y333" s="17"/>
      <c r="Z333" s="17"/>
      <c r="AA333" s="17"/>
      <c r="AB333" s="17"/>
    </row>
    <row r="334" ht="15.75" customHeight="1">
      <c r="A334" s="39">
        <f t="shared" si="3"/>
        <v>307</v>
      </c>
      <c r="B334" s="39" t="s">
        <v>236</v>
      </c>
      <c r="C334" s="39" t="s">
        <v>1654</v>
      </c>
      <c r="D334" s="48" t="s">
        <v>1655</v>
      </c>
      <c r="E334" s="39" t="s">
        <v>1656</v>
      </c>
      <c r="F334" s="39" t="s">
        <v>1657</v>
      </c>
      <c r="G334" s="39" t="s">
        <v>1658</v>
      </c>
      <c r="H334" s="9"/>
      <c r="I334" s="9"/>
      <c r="J334" s="9"/>
      <c r="K334" s="14"/>
      <c r="L334" s="14"/>
      <c r="M334" s="17"/>
      <c r="N334" s="17"/>
      <c r="O334" s="17"/>
      <c r="P334" s="17"/>
      <c r="Q334" s="17"/>
      <c r="R334" s="17"/>
      <c r="S334" s="17"/>
      <c r="T334" s="17"/>
      <c r="U334" s="17"/>
      <c r="V334" s="17"/>
      <c r="W334" s="17"/>
      <c r="X334" s="17"/>
      <c r="Y334" s="17"/>
      <c r="Z334" s="17"/>
      <c r="AA334" s="17"/>
      <c r="AB334" s="17"/>
    </row>
    <row r="335" ht="15.75" customHeight="1">
      <c r="A335" s="39">
        <f t="shared" si="3"/>
        <v>308</v>
      </c>
      <c r="B335" s="39" t="s">
        <v>547</v>
      </c>
      <c r="C335" s="39" t="s">
        <v>1659</v>
      </c>
      <c r="D335" s="48" t="s">
        <v>1660</v>
      </c>
      <c r="E335" s="39" t="s">
        <v>1661</v>
      </c>
      <c r="F335" s="39" t="s">
        <v>1662</v>
      </c>
      <c r="G335" s="39" t="s">
        <v>885</v>
      </c>
      <c r="H335" s="9"/>
      <c r="I335" s="9"/>
      <c r="J335" s="9"/>
      <c r="K335" s="14"/>
      <c r="L335" s="14"/>
      <c r="M335" s="17"/>
      <c r="N335" s="17"/>
      <c r="O335" s="17"/>
      <c r="P335" s="17"/>
      <c r="Q335" s="17"/>
      <c r="R335" s="17"/>
      <c r="S335" s="17"/>
      <c r="T335" s="17"/>
      <c r="U335" s="17"/>
      <c r="V335" s="17"/>
      <c r="W335" s="17"/>
      <c r="X335" s="17"/>
      <c r="Y335" s="17"/>
      <c r="Z335" s="17"/>
      <c r="AA335" s="17"/>
      <c r="AB335" s="17"/>
    </row>
    <row r="336" ht="15.75" customHeight="1">
      <c r="A336" s="39">
        <f t="shared" si="3"/>
        <v>309</v>
      </c>
      <c r="B336" s="39" t="s">
        <v>1663</v>
      </c>
      <c r="C336" s="39" t="s">
        <v>1664</v>
      </c>
      <c r="D336" s="48" t="s">
        <v>1665</v>
      </c>
      <c r="E336" s="39" t="s">
        <v>1666</v>
      </c>
      <c r="F336" s="39" t="s">
        <v>1667</v>
      </c>
      <c r="G336" s="39" t="s">
        <v>1658</v>
      </c>
      <c r="H336" s="9"/>
      <c r="I336" s="9"/>
      <c r="J336" s="9"/>
      <c r="K336" s="14"/>
      <c r="L336" s="14"/>
      <c r="M336" s="17"/>
      <c r="N336" s="17"/>
      <c r="O336" s="17"/>
      <c r="P336" s="17"/>
      <c r="Q336" s="17"/>
      <c r="R336" s="17"/>
      <c r="S336" s="17"/>
      <c r="T336" s="17"/>
      <c r="U336" s="17"/>
      <c r="V336" s="17"/>
      <c r="W336" s="17"/>
      <c r="X336" s="17"/>
      <c r="Y336" s="17"/>
      <c r="Z336" s="17"/>
      <c r="AA336" s="17"/>
      <c r="AB336" s="17"/>
    </row>
    <row r="337" ht="15.75" customHeight="1">
      <c r="A337" s="39">
        <f t="shared" si="3"/>
        <v>310</v>
      </c>
      <c r="B337" s="39" t="s">
        <v>1663</v>
      </c>
      <c r="C337" s="39" t="s">
        <v>1668</v>
      </c>
      <c r="D337" s="48" t="s">
        <v>1669</v>
      </c>
      <c r="E337" s="39" t="s">
        <v>1670</v>
      </c>
      <c r="F337" s="39" t="s">
        <v>1671</v>
      </c>
      <c r="G337" s="39" t="s">
        <v>906</v>
      </c>
      <c r="H337" s="9"/>
      <c r="I337" s="9"/>
      <c r="J337" s="9"/>
      <c r="K337" s="14"/>
      <c r="L337" s="14"/>
      <c r="M337" s="17"/>
      <c r="N337" s="17"/>
      <c r="O337" s="17"/>
      <c r="P337" s="17"/>
      <c r="Q337" s="17"/>
      <c r="R337" s="17"/>
      <c r="S337" s="17"/>
      <c r="T337" s="17"/>
      <c r="U337" s="17"/>
      <c r="V337" s="17"/>
      <c r="W337" s="17"/>
      <c r="X337" s="17"/>
      <c r="Y337" s="17"/>
      <c r="Z337" s="17"/>
      <c r="AA337" s="17"/>
      <c r="AB337" s="17"/>
    </row>
    <row r="338" ht="15.75" customHeight="1">
      <c r="A338" s="39">
        <f t="shared" si="3"/>
        <v>311</v>
      </c>
      <c r="B338" s="39" t="s">
        <v>1672</v>
      </c>
      <c r="C338" s="39" t="s">
        <v>1673</v>
      </c>
      <c r="D338" s="48" t="s">
        <v>1674</v>
      </c>
      <c r="E338" s="39" t="s">
        <v>1675</v>
      </c>
      <c r="F338" s="39" t="s">
        <v>1676</v>
      </c>
      <c r="G338" s="39" t="s">
        <v>885</v>
      </c>
      <c r="H338" s="9"/>
      <c r="I338" s="9"/>
      <c r="J338" s="9"/>
      <c r="K338" s="14"/>
      <c r="L338" s="14"/>
      <c r="M338" s="17"/>
      <c r="N338" s="17"/>
      <c r="O338" s="17"/>
      <c r="P338" s="17"/>
      <c r="Q338" s="17"/>
      <c r="R338" s="17"/>
      <c r="S338" s="17"/>
      <c r="T338" s="17"/>
      <c r="U338" s="17"/>
      <c r="V338" s="17"/>
      <c r="W338" s="17"/>
      <c r="X338" s="17"/>
      <c r="Y338" s="17"/>
      <c r="Z338" s="17"/>
      <c r="AA338" s="17"/>
      <c r="AB338" s="17"/>
    </row>
    <row r="339" ht="15.75" customHeight="1">
      <c r="A339" s="39">
        <f t="shared" si="3"/>
        <v>312</v>
      </c>
      <c r="B339" s="39" t="s">
        <v>1490</v>
      </c>
      <c r="C339" s="39" t="s">
        <v>1677</v>
      </c>
      <c r="D339" s="48" t="s">
        <v>1678</v>
      </c>
      <c r="E339" s="39" t="s">
        <v>1679</v>
      </c>
      <c r="F339" s="39" t="s">
        <v>1680</v>
      </c>
      <c r="G339" s="39" t="s">
        <v>885</v>
      </c>
      <c r="H339" s="9"/>
      <c r="I339" s="9"/>
      <c r="J339" s="9"/>
      <c r="K339" s="14"/>
      <c r="L339" s="14"/>
      <c r="M339" s="17"/>
      <c r="N339" s="17"/>
      <c r="O339" s="17"/>
      <c r="P339" s="17"/>
      <c r="Q339" s="17"/>
      <c r="R339" s="17"/>
      <c r="S339" s="17"/>
      <c r="T339" s="17"/>
      <c r="U339" s="17"/>
      <c r="V339" s="17"/>
      <c r="W339" s="17"/>
      <c r="X339" s="17"/>
      <c r="Y339" s="17"/>
      <c r="Z339" s="17"/>
      <c r="AA339" s="17"/>
      <c r="AB339" s="17"/>
    </row>
    <row r="340" ht="15.75" customHeight="1">
      <c r="A340" s="39">
        <f t="shared" si="3"/>
        <v>313</v>
      </c>
      <c r="B340" s="39" t="s">
        <v>1490</v>
      </c>
      <c r="C340" s="39" t="s">
        <v>1681</v>
      </c>
      <c r="D340" s="39" t="s">
        <v>1682</v>
      </c>
      <c r="E340" s="39" t="s">
        <v>1683</v>
      </c>
      <c r="F340" s="39" t="s">
        <v>1684</v>
      </c>
      <c r="G340" s="39" t="s">
        <v>885</v>
      </c>
      <c r="H340" s="9"/>
      <c r="I340" s="9"/>
      <c r="J340" s="9"/>
      <c r="K340" s="14"/>
      <c r="L340" s="14"/>
      <c r="M340" s="17"/>
      <c r="N340" s="17"/>
      <c r="O340" s="17"/>
      <c r="P340" s="17"/>
      <c r="Q340" s="17"/>
      <c r="R340" s="17"/>
      <c r="S340" s="17"/>
      <c r="T340" s="17"/>
      <c r="U340" s="17"/>
      <c r="V340" s="17"/>
      <c r="W340" s="17"/>
      <c r="X340" s="17"/>
      <c r="Y340" s="17"/>
      <c r="Z340" s="17"/>
      <c r="AA340" s="17"/>
      <c r="AB340" s="17"/>
    </row>
    <row r="341" ht="15.75" customHeight="1">
      <c r="A341" s="39">
        <f t="shared" si="3"/>
        <v>314</v>
      </c>
      <c r="B341" s="39" t="s">
        <v>1685</v>
      </c>
      <c r="C341" s="39" t="s">
        <v>1686</v>
      </c>
      <c r="D341" s="48" t="s">
        <v>1687</v>
      </c>
      <c r="E341" s="39" t="s">
        <v>1688</v>
      </c>
      <c r="F341" s="39" t="s">
        <v>1689</v>
      </c>
      <c r="G341" s="39" t="s">
        <v>874</v>
      </c>
      <c r="H341" s="9"/>
      <c r="I341" s="9"/>
      <c r="J341" s="9"/>
      <c r="K341" s="14"/>
      <c r="L341" s="14"/>
      <c r="M341" s="17"/>
      <c r="N341" s="17"/>
      <c r="O341" s="17"/>
      <c r="P341" s="17"/>
      <c r="Q341" s="17"/>
      <c r="R341" s="17"/>
      <c r="S341" s="17"/>
      <c r="T341" s="17"/>
      <c r="U341" s="17"/>
      <c r="V341" s="17"/>
      <c r="W341" s="17"/>
      <c r="X341" s="17"/>
      <c r="Y341" s="17"/>
      <c r="Z341" s="17"/>
      <c r="AA341" s="17"/>
      <c r="AB341" s="17"/>
    </row>
    <row r="342" ht="15.75" customHeight="1">
      <c r="A342" s="39">
        <f t="shared" si="3"/>
        <v>315</v>
      </c>
      <c r="B342" s="39" t="s">
        <v>1690</v>
      </c>
      <c r="C342" s="39" t="s">
        <v>1691</v>
      </c>
      <c r="D342" s="48" t="s">
        <v>1692</v>
      </c>
      <c r="E342" s="39" t="s">
        <v>1693</v>
      </c>
      <c r="F342" s="39" t="s">
        <v>1694</v>
      </c>
      <c r="G342" s="39" t="s">
        <v>874</v>
      </c>
      <c r="H342" s="9"/>
      <c r="I342" s="9"/>
      <c r="J342" s="9"/>
      <c r="K342" s="14"/>
      <c r="L342" s="14"/>
      <c r="M342" s="17"/>
      <c r="N342" s="17"/>
      <c r="O342" s="17"/>
      <c r="P342" s="17"/>
      <c r="Q342" s="17"/>
      <c r="R342" s="17"/>
      <c r="S342" s="17"/>
      <c r="T342" s="17"/>
      <c r="U342" s="17"/>
      <c r="V342" s="17"/>
      <c r="W342" s="17"/>
      <c r="X342" s="17"/>
      <c r="Y342" s="17"/>
      <c r="Z342" s="17"/>
      <c r="AA342" s="17"/>
      <c r="AB342" s="17"/>
    </row>
    <row r="343" ht="15.75" customHeight="1">
      <c r="A343" s="39">
        <f t="shared" si="3"/>
        <v>316</v>
      </c>
      <c r="B343" s="39" t="s">
        <v>1695</v>
      </c>
      <c r="C343" s="39" t="s">
        <v>1696</v>
      </c>
      <c r="D343" s="48" t="s">
        <v>1697</v>
      </c>
      <c r="E343" s="39" t="s">
        <v>1698</v>
      </c>
      <c r="F343" s="39" t="s">
        <v>1699</v>
      </c>
      <c r="G343" s="39" t="s">
        <v>906</v>
      </c>
      <c r="H343" s="9"/>
      <c r="I343" s="9"/>
      <c r="J343" s="9"/>
      <c r="K343" s="14"/>
      <c r="L343" s="14"/>
      <c r="M343" s="17"/>
      <c r="N343" s="17"/>
      <c r="O343" s="17"/>
      <c r="P343" s="17"/>
      <c r="Q343" s="17"/>
      <c r="R343" s="17"/>
      <c r="S343" s="17"/>
      <c r="T343" s="17"/>
      <c r="U343" s="17"/>
      <c r="V343" s="17"/>
      <c r="W343" s="17"/>
      <c r="X343" s="17"/>
      <c r="Y343" s="17"/>
      <c r="Z343" s="17"/>
      <c r="AA343" s="17"/>
      <c r="AB343" s="17"/>
    </row>
    <row r="344" ht="15.75" customHeight="1">
      <c r="A344" s="39">
        <f t="shared" si="3"/>
        <v>317</v>
      </c>
      <c r="B344" s="68" t="s">
        <v>1700</v>
      </c>
      <c r="C344" s="39" t="s">
        <v>1701</v>
      </c>
      <c r="D344" s="48" t="s">
        <v>1702</v>
      </c>
      <c r="E344" s="39" t="s">
        <v>1703</v>
      </c>
      <c r="F344" s="39" t="s">
        <v>1704</v>
      </c>
      <c r="G344" s="39" t="s">
        <v>874</v>
      </c>
      <c r="H344" s="9"/>
      <c r="I344" s="9"/>
      <c r="J344" s="9"/>
      <c r="K344" s="14"/>
      <c r="L344" s="14"/>
      <c r="M344" s="17"/>
      <c r="N344" s="17"/>
      <c r="O344" s="17"/>
      <c r="P344" s="17"/>
      <c r="Q344" s="17"/>
      <c r="R344" s="17"/>
      <c r="S344" s="17"/>
      <c r="T344" s="17"/>
      <c r="U344" s="17"/>
      <c r="V344" s="17"/>
      <c r="W344" s="17"/>
      <c r="X344" s="17"/>
      <c r="Y344" s="17"/>
      <c r="Z344" s="17"/>
      <c r="AA344" s="17"/>
      <c r="AB344" s="17"/>
    </row>
    <row r="345" ht="15.75" customHeight="1">
      <c r="A345" s="39">
        <f t="shared" si="3"/>
        <v>318</v>
      </c>
      <c r="B345" s="39" t="s">
        <v>1705</v>
      </c>
      <c r="C345" s="48" t="s">
        <v>1706</v>
      </c>
      <c r="D345" s="48" t="s">
        <v>1707</v>
      </c>
      <c r="E345" s="39" t="s">
        <v>1708</v>
      </c>
      <c r="F345" s="39" t="s">
        <v>1709</v>
      </c>
      <c r="G345" s="39" t="s">
        <v>874</v>
      </c>
      <c r="H345" s="9"/>
      <c r="I345" s="9"/>
      <c r="J345" s="9"/>
      <c r="K345" s="14"/>
      <c r="L345" s="14"/>
      <c r="M345" s="17"/>
      <c r="N345" s="17"/>
      <c r="O345" s="17"/>
      <c r="P345" s="17"/>
      <c r="Q345" s="17"/>
      <c r="R345" s="17"/>
      <c r="S345" s="17"/>
      <c r="T345" s="17"/>
      <c r="U345" s="17"/>
      <c r="V345" s="17"/>
      <c r="W345" s="17"/>
      <c r="X345" s="17"/>
      <c r="Y345" s="17"/>
      <c r="Z345" s="17"/>
      <c r="AA345" s="17"/>
      <c r="AB345" s="17"/>
    </row>
    <row r="346" ht="15.75" customHeight="1">
      <c r="A346" s="39">
        <f t="shared" si="3"/>
        <v>319</v>
      </c>
      <c r="B346" s="68" t="s">
        <v>1710</v>
      </c>
      <c r="C346" s="68" t="s">
        <v>1711</v>
      </c>
      <c r="D346" s="93" t="s">
        <v>1712</v>
      </c>
      <c r="E346" s="68" t="s">
        <v>1713</v>
      </c>
      <c r="F346" s="68" t="s">
        <v>1714</v>
      </c>
      <c r="G346" s="68" t="s">
        <v>874</v>
      </c>
      <c r="H346" s="14"/>
      <c r="I346" s="14"/>
      <c r="J346" s="9"/>
      <c r="K346" s="14"/>
      <c r="L346" s="14"/>
      <c r="M346" s="17"/>
      <c r="N346" s="17"/>
      <c r="O346" s="17"/>
      <c r="P346" s="17"/>
      <c r="Q346" s="17"/>
      <c r="R346" s="17"/>
      <c r="S346" s="17"/>
      <c r="T346" s="17"/>
      <c r="U346" s="17"/>
      <c r="V346" s="17"/>
      <c r="W346" s="17"/>
      <c r="X346" s="17"/>
      <c r="Y346" s="17"/>
      <c r="Z346" s="17"/>
      <c r="AA346" s="17"/>
      <c r="AB346" s="17"/>
    </row>
    <row r="347" ht="15.75" customHeight="1">
      <c r="A347" s="39">
        <f t="shared" si="3"/>
        <v>320</v>
      </c>
      <c r="B347" s="39" t="s">
        <v>1715</v>
      </c>
      <c r="C347" s="39" t="s">
        <v>1716</v>
      </c>
      <c r="D347" s="48" t="s">
        <v>1717</v>
      </c>
      <c r="E347" s="39" t="s">
        <v>1718</v>
      </c>
      <c r="F347" s="39" t="s">
        <v>1719</v>
      </c>
      <c r="G347" s="39"/>
      <c r="H347" s="9"/>
      <c r="I347" s="9"/>
      <c r="J347" s="9"/>
      <c r="K347" s="14"/>
      <c r="L347" s="14"/>
      <c r="M347" s="17"/>
      <c r="N347" s="17"/>
      <c r="O347" s="17"/>
      <c r="P347" s="17"/>
      <c r="Q347" s="17"/>
      <c r="R347" s="17"/>
      <c r="S347" s="17"/>
      <c r="T347" s="17"/>
      <c r="U347" s="17"/>
      <c r="V347" s="17"/>
      <c r="W347" s="17"/>
      <c r="X347" s="17"/>
      <c r="Y347" s="17"/>
      <c r="Z347" s="17"/>
      <c r="AA347" s="17"/>
      <c r="AB347" s="17"/>
    </row>
    <row r="348" ht="15.75" customHeight="1">
      <c r="A348" s="39">
        <f t="shared" si="3"/>
        <v>321</v>
      </c>
      <c r="B348" s="39" t="s">
        <v>1720</v>
      </c>
      <c r="C348" s="48" t="s">
        <v>1721</v>
      </c>
      <c r="D348" s="48" t="s">
        <v>1722</v>
      </c>
      <c r="E348" s="39" t="s">
        <v>1723</v>
      </c>
      <c r="F348" s="112" t="s">
        <v>1724</v>
      </c>
      <c r="G348" s="39"/>
      <c r="H348" s="9"/>
      <c r="I348" s="9"/>
      <c r="J348" s="9"/>
      <c r="K348" s="14"/>
      <c r="L348" s="14"/>
      <c r="M348" s="17"/>
      <c r="N348" s="17"/>
      <c r="O348" s="17"/>
      <c r="P348" s="17"/>
      <c r="Q348" s="17"/>
      <c r="R348" s="17"/>
      <c r="S348" s="17"/>
      <c r="T348" s="17"/>
      <c r="U348" s="17"/>
      <c r="V348" s="17"/>
      <c r="W348" s="17"/>
      <c r="X348" s="17"/>
      <c r="Y348" s="17"/>
      <c r="Z348" s="17"/>
      <c r="AA348" s="17"/>
      <c r="AB348" s="17"/>
    </row>
    <row r="349" ht="15.75" customHeight="1">
      <c r="A349" s="39">
        <f t="shared" si="3"/>
        <v>322</v>
      </c>
      <c r="B349" s="39" t="s">
        <v>1725</v>
      </c>
      <c r="C349" s="39" t="s">
        <v>1726</v>
      </c>
      <c r="D349" s="48" t="s">
        <v>1727</v>
      </c>
      <c r="E349" s="39" t="s">
        <v>1728</v>
      </c>
      <c r="F349" s="39" t="s">
        <v>1729</v>
      </c>
      <c r="G349" s="39"/>
      <c r="H349" s="9"/>
      <c r="I349" s="9"/>
      <c r="J349" s="9"/>
      <c r="K349" s="14"/>
      <c r="L349" s="14"/>
      <c r="M349" s="17"/>
      <c r="N349" s="17"/>
      <c r="O349" s="17"/>
      <c r="P349" s="17"/>
      <c r="Q349" s="17"/>
      <c r="R349" s="17"/>
      <c r="S349" s="17"/>
      <c r="T349" s="17"/>
      <c r="U349" s="17"/>
      <c r="V349" s="17"/>
      <c r="W349" s="17"/>
      <c r="X349" s="17"/>
      <c r="Y349" s="17"/>
      <c r="Z349" s="17"/>
      <c r="AA349" s="17"/>
      <c r="AB349" s="17"/>
    </row>
    <row r="350" ht="15.75" customHeight="1">
      <c r="A350" s="39">
        <f t="shared" si="3"/>
        <v>323</v>
      </c>
      <c r="B350" s="39" t="s">
        <v>1730</v>
      </c>
      <c r="C350" s="39" t="s">
        <v>1730</v>
      </c>
      <c r="D350" s="48" t="s">
        <v>1731</v>
      </c>
      <c r="E350" s="39" t="s">
        <v>1732</v>
      </c>
      <c r="F350" s="68" t="s">
        <v>1733</v>
      </c>
      <c r="G350" s="39"/>
      <c r="H350" s="14"/>
      <c r="I350" s="9"/>
      <c r="J350" s="9"/>
      <c r="K350" s="14"/>
      <c r="L350" s="14"/>
      <c r="M350" s="17"/>
      <c r="N350" s="17"/>
      <c r="O350" s="17"/>
      <c r="P350" s="17"/>
      <c r="Q350" s="17"/>
      <c r="R350" s="17"/>
      <c r="S350" s="17"/>
      <c r="T350" s="17"/>
      <c r="U350" s="17"/>
      <c r="V350" s="17"/>
      <c r="W350" s="17"/>
      <c r="X350" s="17"/>
      <c r="Y350" s="17"/>
      <c r="Z350" s="17"/>
      <c r="AA350" s="17"/>
      <c r="AB350" s="17"/>
    </row>
    <row r="351" ht="15.75" customHeight="1">
      <c r="A351" s="39">
        <f t="shared" si="3"/>
        <v>324</v>
      </c>
      <c r="B351" s="39" t="s">
        <v>1730</v>
      </c>
      <c r="C351" s="39" t="s">
        <v>1734</v>
      </c>
      <c r="D351" s="48" t="s">
        <v>1735</v>
      </c>
      <c r="E351" s="39" t="s">
        <v>1736</v>
      </c>
      <c r="F351" s="68" t="s">
        <v>1737</v>
      </c>
      <c r="G351" s="39"/>
      <c r="H351" s="14"/>
      <c r="I351" s="9"/>
      <c r="J351" s="9"/>
      <c r="K351" s="14"/>
      <c r="L351" s="14"/>
      <c r="M351" s="17"/>
      <c r="N351" s="17"/>
      <c r="O351" s="17"/>
      <c r="P351" s="17"/>
      <c r="Q351" s="17"/>
      <c r="R351" s="17"/>
      <c r="S351" s="17"/>
      <c r="T351" s="17"/>
      <c r="U351" s="17"/>
      <c r="V351" s="17"/>
      <c r="W351" s="17"/>
      <c r="X351" s="17"/>
      <c r="Y351" s="17"/>
      <c r="Z351" s="17"/>
      <c r="AA351" s="17"/>
      <c r="AB351" s="17"/>
    </row>
    <row r="352" ht="15.75" customHeight="1">
      <c r="A352" s="39">
        <f t="shared" si="3"/>
        <v>325</v>
      </c>
      <c r="B352" s="39" t="s">
        <v>1730</v>
      </c>
      <c r="C352" s="39" t="s">
        <v>1738</v>
      </c>
      <c r="D352" s="48" t="s">
        <v>1739</v>
      </c>
      <c r="E352" s="39" t="s">
        <v>1740</v>
      </c>
      <c r="F352" s="68" t="s">
        <v>1741</v>
      </c>
      <c r="G352" s="39"/>
      <c r="H352" s="14"/>
      <c r="I352" s="9"/>
      <c r="J352" s="9"/>
      <c r="K352" s="14"/>
      <c r="L352" s="14"/>
      <c r="M352" s="17"/>
      <c r="N352" s="17"/>
      <c r="O352" s="17"/>
      <c r="P352" s="17"/>
      <c r="Q352" s="17"/>
      <c r="R352" s="17"/>
      <c r="S352" s="17"/>
      <c r="T352" s="17"/>
      <c r="U352" s="17"/>
      <c r="V352" s="17"/>
      <c r="W352" s="17"/>
      <c r="X352" s="17"/>
      <c r="Y352" s="17"/>
      <c r="Z352" s="17"/>
      <c r="AA352" s="17"/>
      <c r="AB352" s="17"/>
    </row>
    <row r="353" ht="15.75" customHeight="1">
      <c r="A353" s="39">
        <f t="shared" si="3"/>
        <v>326</v>
      </c>
      <c r="B353" s="39" t="s">
        <v>1742</v>
      </c>
      <c r="C353" s="39" t="s">
        <v>1743</v>
      </c>
      <c r="D353" s="48" t="s">
        <v>1744</v>
      </c>
      <c r="E353" s="39" t="s">
        <v>1745</v>
      </c>
      <c r="F353" s="39" t="s">
        <v>1746</v>
      </c>
      <c r="G353" s="39" t="s">
        <v>906</v>
      </c>
      <c r="H353" s="9"/>
      <c r="I353" s="9"/>
      <c r="J353" s="9"/>
      <c r="K353" s="14"/>
      <c r="L353" s="14"/>
      <c r="M353" s="17"/>
      <c r="N353" s="17"/>
      <c r="O353" s="17"/>
      <c r="P353" s="17"/>
      <c r="Q353" s="17"/>
      <c r="R353" s="17"/>
      <c r="S353" s="17"/>
      <c r="T353" s="17"/>
      <c r="U353" s="17"/>
      <c r="V353" s="17"/>
      <c r="W353" s="17"/>
      <c r="X353" s="17"/>
      <c r="Y353" s="17"/>
      <c r="Z353" s="17"/>
      <c r="AA353" s="17"/>
      <c r="AB353" s="17"/>
    </row>
    <row r="354" ht="15.75" customHeight="1">
      <c r="A354" s="39">
        <v>326.0</v>
      </c>
      <c r="B354" s="39" t="s">
        <v>1747</v>
      </c>
      <c r="C354" s="39" t="s">
        <v>1748</v>
      </c>
      <c r="D354" s="48" t="s">
        <v>1749</v>
      </c>
      <c r="E354" s="39" t="s">
        <v>1750</v>
      </c>
      <c r="F354" s="39" t="s">
        <v>1751</v>
      </c>
      <c r="G354" s="39" t="s">
        <v>1752</v>
      </c>
      <c r="H354" s="9"/>
      <c r="I354" s="9"/>
      <c r="J354" s="9"/>
      <c r="K354" s="14"/>
      <c r="L354" s="14"/>
      <c r="M354" s="17"/>
      <c r="N354" s="17"/>
      <c r="O354" s="17"/>
      <c r="P354" s="17"/>
      <c r="Q354" s="17"/>
      <c r="R354" s="17"/>
      <c r="S354" s="17"/>
      <c r="T354" s="17"/>
      <c r="U354" s="17"/>
      <c r="V354" s="17"/>
      <c r="W354" s="17"/>
      <c r="X354" s="17"/>
      <c r="Y354" s="17"/>
      <c r="Z354" s="17"/>
      <c r="AA354" s="17"/>
      <c r="AB354" s="17"/>
    </row>
    <row r="355" ht="15.75" customHeight="1">
      <c r="A355" s="39">
        <v>327.0</v>
      </c>
      <c r="B355" s="39" t="s">
        <v>1753</v>
      </c>
      <c r="C355" s="39" t="s">
        <v>1754</v>
      </c>
      <c r="D355" s="48" t="s">
        <v>1755</v>
      </c>
      <c r="E355" s="39" t="s">
        <v>1756</v>
      </c>
      <c r="F355" s="39" t="s">
        <v>1757</v>
      </c>
      <c r="G355" s="39" t="s">
        <v>906</v>
      </c>
      <c r="H355" s="9"/>
      <c r="I355" s="9"/>
      <c r="J355" s="9"/>
      <c r="K355" s="14"/>
      <c r="L355" s="14"/>
      <c r="M355" s="17"/>
      <c r="N355" s="17"/>
      <c r="O355" s="17"/>
      <c r="P355" s="17"/>
      <c r="Q355" s="17"/>
      <c r="R355" s="17"/>
      <c r="S355" s="17"/>
      <c r="T355" s="17"/>
      <c r="U355" s="17"/>
      <c r="V355" s="17"/>
      <c r="W355" s="17"/>
      <c r="X355" s="17"/>
      <c r="Y355" s="17"/>
      <c r="Z355" s="17"/>
      <c r="AA355" s="17"/>
      <c r="AB355" s="17"/>
    </row>
    <row r="356" ht="15.75" customHeight="1">
      <c r="A356" s="39">
        <v>328.0</v>
      </c>
      <c r="B356" s="39" t="s">
        <v>995</v>
      </c>
      <c r="C356" s="39" t="s">
        <v>1758</v>
      </c>
      <c r="D356" s="48" t="s">
        <v>1759</v>
      </c>
      <c r="E356" s="39" t="s">
        <v>1760</v>
      </c>
      <c r="F356" s="39" t="s">
        <v>1761</v>
      </c>
      <c r="G356" s="68" t="s">
        <v>1762</v>
      </c>
      <c r="H356" s="9"/>
      <c r="I356" s="14"/>
      <c r="J356" s="9"/>
      <c r="K356" s="14"/>
      <c r="L356" s="14"/>
      <c r="M356" s="17"/>
      <c r="N356" s="17"/>
      <c r="O356" s="17"/>
      <c r="P356" s="17"/>
      <c r="Q356" s="17"/>
      <c r="R356" s="17"/>
      <c r="S356" s="17"/>
      <c r="T356" s="17"/>
      <c r="U356" s="17"/>
      <c r="V356" s="17"/>
      <c r="W356" s="17"/>
      <c r="X356" s="17"/>
      <c r="Y356" s="17"/>
      <c r="Z356" s="17"/>
      <c r="AA356" s="17"/>
      <c r="AB356" s="17"/>
    </row>
    <row r="357" ht="15.75" customHeight="1">
      <c r="A357" s="39">
        <v>329.0</v>
      </c>
      <c r="B357" s="68" t="s">
        <v>995</v>
      </c>
      <c r="C357" s="39" t="s">
        <v>1763</v>
      </c>
      <c r="D357" s="48" t="s">
        <v>1764</v>
      </c>
      <c r="E357" s="39" t="s">
        <v>1765</v>
      </c>
      <c r="F357" s="68" t="s">
        <v>1766</v>
      </c>
      <c r="G357" s="68" t="s">
        <v>1762</v>
      </c>
      <c r="H357" s="14"/>
      <c r="I357" s="14"/>
      <c r="J357" s="9"/>
      <c r="K357" s="14"/>
      <c r="L357" s="14"/>
      <c r="M357" s="14"/>
      <c r="N357" s="14"/>
      <c r="O357" s="14"/>
      <c r="P357" s="14"/>
      <c r="Q357" s="14"/>
      <c r="R357" s="14"/>
      <c r="S357" s="14"/>
      <c r="T357" s="14"/>
      <c r="U357" s="14"/>
      <c r="V357" s="14"/>
      <c r="W357" s="14"/>
      <c r="X357" s="14"/>
      <c r="Y357" s="14"/>
      <c r="Z357" s="14"/>
      <c r="AA357" s="14"/>
      <c r="AB357" s="14"/>
    </row>
    <row r="358" ht="15.75" customHeight="1">
      <c r="A358" s="39">
        <v>330.0</v>
      </c>
      <c r="B358" s="68" t="s">
        <v>1767</v>
      </c>
      <c r="C358" s="39" t="s">
        <v>1768</v>
      </c>
      <c r="D358" s="48" t="s">
        <v>1769</v>
      </c>
      <c r="E358" s="68" t="s">
        <v>1770</v>
      </c>
      <c r="F358" s="68" t="s">
        <v>1771</v>
      </c>
      <c r="G358" s="39" t="s">
        <v>885</v>
      </c>
      <c r="H358" s="14"/>
      <c r="I358" s="9"/>
      <c r="J358" s="9"/>
      <c r="K358" s="14"/>
      <c r="L358" s="14"/>
      <c r="M358" s="14"/>
      <c r="N358" s="14"/>
      <c r="O358" s="14"/>
      <c r="P358" s="14"/>
      <c r="Q358" s="14"/>
      <c r="R358" s="14"/>
      <c r="S358" s="14"/>
      <c r="T358" s="14"/>
      <c r="U358" s="14"/>
      <c r="V358" s="14"/>
      <c r="W358" s="14"/>
      <c r="X358" s="14"/>
      <c r="Y358" s="14"/>
      <c r="Z358" s="14"/>
      <c r="AA358" s="14"/>
      <c r="AB358" s="14"/>
    </row>
    <row r="359" ht="15.75" customHeight="1">
      <c r="A359" s="39">
        <v>328.0</v>
      </c>
      <c r="B359" s="39" t="s">
        <v>995</v>
      </c>
      <c r="C359" s="39" t="s">
        <v>1758</v>
      </c>
      <c r="D359" s="182" t="s">
        <v>1772</v>
      </c>
      <c r="E359" s="39" t="s">
        <v>1773</v>
      </c>
      <c r="F359" s="39" t="s">
        <v>1774</v>
      </c>
      <c r="G359" s="39" t="s">
        <v>900</v>
      </c>
      <c r="H359" s="9"/>
      <c r="I359" s="9"/>
      <c r="J359" s="9"/>
      <c r="K359" s="14"/>
      <c r="L359" s="14"/>
      <c r="M359" s="14"/>
      <c r="N359" s="14"/>
      <c r="O359" s="14"/>
      <c r="P359" s="14"/>
      <c r="Q359" s="14"/>
      <c r="R359" s="14"/>
      <c r="S359" s="14"/>
      <c r="T359" s="14"/>
      <c r="U359" s="14"/>
      <c r="V359" s="14"/>
      <c r="W359" s="14"/>
      <c r="X359" s="14"/>
      <c r="Y359" s="14"/>
      <c r="Z359" s="14"/>
      <c r="AA359" s="14"/>
      <c r="AB359" s="14"/>
    </row>
    <row r="360" ht="15.75" customHeight="1">
      <c r="A360" s="39">
        <v>329.0</v>
      </c>
      <c r="B360" s="39" t="s">
        <v>995</v>
      </c>
      <c r="C360" s="39" t="s">
        <v>1775</v>
      </c>
      <c r="D360" s="48" t="s">
        <v>1776</v>
      </c>
      <c r="E360" s="39" t="s">
        <v>1777</v>
      </c>
      <c r="F360" s="39" t="s">
        <v>1766</v>
      </c>
      <c r="G360" s="39" t="s">
        <v>1762</v>
      </c>
      <c r="H360" s="9"/>
      <c r="I360" s="9"/>
      <c r="J360" s="9"/>
      <c r="K360" s="14"/>
      <c r="L360" s="14"/>
      <c r="M360" s="14"/>
      <c r="N360" s="14"/>
      <c r="O360" s="14"/>
      <c r="P360" s="14"/>
      <c r="Q360" s="14"/>
      <c r="R360" s="14"/>
      <c r="S360" s="14"/>
      <c r="T360" s="14"/>
      <c r="U360" s="14"/>
      <c r="V360" s="14"/>
      <c r="W360" s="14"/>
      <c r="X360" s="14"/>
      <c r="Y360" s="14"/>
      <c r="Z360" s="14"/>
      <c r="AA360" s="14"/>
      <c r="AB360" s="14"/>
    </row>
    <row r="361" ht="15.75" customHeight="1">
      <c r="A361" s="39">
        <v>330.0</v>
      </c>
      <c r="B361" s="39" t="s">
        <v>1778</v>
      </c>
      <c r="C361" s="39" t="s">
        <v>1779</v>
      </c>
      <c r="D361" s="182" t="s">
        <v>1780</v>
      </c>
      <c r="E361" s="39" t="s">
        <v>1781</v>
      </c>
      <c r="F361" s="39" t="s">
        <v>1782</v>
      </c>
      <c r="G361" s="39" t="s">
        <v>885</v>
      </c>
      <c r="H361" s="9"/>
      <c r="I361" s="9"/>
      <c r="J361" s="9"/>
      <c r="K361" s="14"/>
      <c r="L361" s="14"/>
      <c r="M361" s="14"/>
      <c r="N361" s="14"/>
      <c r="O361" s="14"/>
      <c r="P361" s="14"/>
      <c r="Q361" s="14"/>
      <c r="R361" s="14"/>
      <c r="S361" s="14"/>
      <c r="T361" s="14"/>
      <c r="U361" s="14"/>
      <c r="V361" s="14"/>
      <c r="W361" s="14"/>
      <c r="X361" s="14"/>
      <c r="Y361" s="14"/>
      <c r="Z361" s="14"/>
      <c r="AA361" s="14"/>
      <c r="AB361" s="14"/>
    </row>
    <row r="362" ht="15.75" customHeight="1">
      <c r="A362" s="39">
        <v>331.0</v>
      </c>
      <c r="B362" s="39" t="s">
        <v>1037</v>
      </c>
      <c r="C362" s="48" t="s">
        <v>1783</v>
      </c>
      <c r="D362" s="182" t="s">
        <v>1784</v>
      </c>
      <c r="E362" s="176" t="s">
        <v>1785</v>
      </c>
      <c r="F362" s="39" t="s">
        <v>1786</v>
      </c>
      <c r="G362" s="39" t="s">
        <v>1762</v>
      </c>
      <c r="H362" s="9"/>
      <c r="I362" s="9"/>
      <c r="J362" s="9"/>
      <c r="K362" s="14"/>
      <c r="L362" s="14"/>
      <c r="M362" s="14"/>
      <c r="N362" s="14"/>
      <c r="O362" s="14"/>
      <c r="P362" s="14"/>
      <c r="Q362" s="14"/>
      <c r="R362" s="14"/>
      <c r="S362" s="14"/>
      <c r="T362" s="14"/>
      <c r="U362" s="14"/>
      <c r="V362" s="14"/>
      <c r="W362" s="14"/>
      <c r="X362" s="14"/>
      <c r="Y362" s="14"/>
      <c r="Z362" s="14"/>
      <c r="AA362" s="14"/>
      <c r="AB362" s="14"/>
    </row>
    <row r="363" ht="15.75" customHeight="1">
      <c r="A363" s="39">
        <v>332.0</v>
      </c>
      <c r="B363" s="39" t="s">
        <v>1778</v>
      </c>
      <c r="C363" s="39" t="s">
        <v>1787</v>
      </c>
      <c r="D363" s="182" t="s">
        <v>1788</v>
      </c>
      <c r="E363" s="112" t="s">
        <v>1789</v>
      </c>
      <c r="F363" s="39" t="s">
        <v>1790</v>
      </c>
      <c r="G363" s="39" t="s">
        <v>906</v>
      </c>
      <c r="H363" s="9"/>
      <c r="I363" s="9"/>
      <c r="J363" s="9"/>
      <c r="K363" s="14"/>
      <c r="L363" s="14"/>
      <c r="M363" s="14"/>
      <c r="N363" s="14"/>
      <c r="O363" s="14"/>
      <c r="P363" s="14"/>
      <c r="Q363" s="14"/>
      <c r="R363" s="14"/>
      <c r="S363" s="14"/>
      <c r="T363" s="14"/>
      <c r="U363" s="14"/>
      <c r="V363" s="14"/>
      <c r="W363" s="14"/>
      <c r="X363" s="14"/>
      <c r="Y363" s="14"/>
      <c r="Z363" s="14"/>
      <c r="AA363" s="14"/>
      <c r="AB363" s="14"/>
    </row>
    <row r="364" ht="15.75" customHeight="1">
      <c r="A364" s="39">
        <v>333.0</v>
      </c>
      <c r="B364" s="39" t="s">
        <v>1791</v>
      </c>
      <c r="C364" s="39" t="s">
        <v>1792</v>
      </c>
      <c r="D364" s="182" t="s">
        <v>1793</v>
      </c>
      <c r="E364" s="176" t="s">
        <v>1794</v>
      </c>
      <c r="F364" s="176" t="s">
        <v>1795</v>
      </c>
      <c r="G364" s="39"/>
      <c r="H364" s="14"/>
      <c r="I364" s="9"/>
      <c r="J364" s="9"/>
      <c r="K364" s="14"/>
      <c r="L364" s="14"/>
      <c r="M364" s="14"/>
      <c r="N364" s="14"/>
      <c r="O364" s="14"/>
      <c r="P364" s="14"/>
      <c r="Q364" s="14"/>
      <c r="R364" s="14"/>
      <c r="S364" s="14"/>
      <c r="T364" s="14"/>
      <c r="U364" s="14"/>
      <c r="V364" s="14"/>
      <c r="W364" s="14"/>
      <c r="X364" s="14"/>
      <c r="Y364" s="14"/>
      <c r="Z364" s="14"/>
      <c r="AA364" s="14"/>
      <c r="AB364" s="14"/>
    </row>
    <row r="365" ht="15.75" customHeight="1">
      <c r="A365" s="39">
        <v>334.0</v>
      </c>
      <c r="B365" s="39" t="s">
        <v>1796</v>
      </c>
      <c r="C365" s="39" t="s">
        <v>1797</v>
      </c>
      <c r="D365" s="48" t="s">
        <v>1798</v>
      </c>
      <c r="E365" s="39" t="s">
        <v>1799</v>
      </c>
      <c r="F365" s="39" t="s">
        <v>1800</v>
      </c>
      <c r="G365" s="39" t="s">
        <v>900</v>
      </c>
      <c r="H365" s="9"/>
      <c r="I365" s="9"/>
      <c r="J365" s="9"/>
      <c r="K365" s="14"/>
      <c r="L365" s="14"/>
      <c r="M365" s="17"/>
      <c r="N365" s="17"/>
      <c r="O365" s="17"/>
      <c r="P365" s="17"/>
      <c r="Q365" s="17"/>
      <c r="R365" s="17"/>
      <c r="S365" s="17"/>
      <c r="T365" s="17"/>
      <c r="U365" s="17"/>
      <c r="V365" s="17"/>
      <c r="W365" s="17"/>
      <c r="X365" s="17"/>
      <c r="Y365" s="17"/>
      <c r="Z365" s="17"/>
      <c r="AA365" s="17"/>
      <c r="AB365" s="17"/>
    </row>
    <row r="366" ht="15.75" customHeight="1">
      <c r="A366" s="39">
        <v>335.0</v>
      </c>
      <c r="B366" s="39" t="s">
        <v>995</v>
      </c>
      <c r="C366" s="39" t="s">
        <v>1801</v>
      </c>
      <c r="D366" s="48" t="s">
        <v>1802</v>
      </c>
      <c r="E366" s="39" t="s">
        <v>1803</v>
      </c>
      <c r="F366" s="39" t="s">
        <v>1804</v>
      </c>
      <c r="G366" s="39" t="s">
        <v>900</v>
      </c>
      <c r="H366" s="9"/>
      <c r="I366" s="9"/>
      <c r="J366" s="9"/>
      <c r="K366" s="14"/>
      <c r="L366" s="14"/>
      <c r="M366" s="17"/>
      <c r="N366" s="17"/>
      <c r="O366" s="17"/>
      <c r="P366" s="17"/>
      <c r="Q366" s="17"/>
      <c r="R366" s="17"/>
      <c r="S366" s="17"/>
      <c r="T366" s="17"/>
      <c r="U366" s="17"/>
      <c r="V366" s="17"/>
      <c r="W366" s="17"/>
      <c r="X366" s="17"/>
      <c r="Y366" s="17"/>
      <c r="Z366" s="17"/>
      <c r="AA366" s="17"/>
      <c r="AB366" s="17"/>
    </row>
    <row r="367" ht="15.75" customHeight="1">
      <c r="A367" s="39">
        <v>336.0</v>
      </c>
      <c r="B367" s="39" t="s">
        <v>1805</v>
      </c>
      <c r="C367" s="39" t="s">
        <v>124</v>
      </c>
      <c r="D367" s="48" t="s">
        <v>1806</v>
      </c>
      <c r="E367" s="39" t="s">
        <v>1807</v>
      </c>
      <c r="F367" s="39" t="s">
        <v>1808</v>
      </c>
      <c r="G367" s="39" t="s">
        <v>900</v>
      </c>
      <c r="H367" s="9"/>
      <c r="I367" s="9"/>
      <c r="J367" s="9"/>
      <c r="K367" s="14"/>
      <c r="L367" s="14"/>
      <c r="M367" s="17"/>
      <c r="N367" s="17"/>
      <c r="O367" s="17"/>
      <c r="P367" s="17"/>
      <c r="Q367" s="17"/>
      <c r="R367" s="17"/>
      <c r="S367" s="17"/>
      <c r="T367" s="17"/>
      <c r="U367" s="17"/>
      <c r="V367" s="17"/>
      <c r="W367" s="17"/>
      <c r="X367" s="17"/>
      <c r="Y367" s="17"/>
      <c r="Z367" s="17"/>
      <c r="AA367" s="17"/>
      <c r="AB367" s="17"/>
    </row>
    <row r="368" ht="15.75" customHeight="1">
      <c r="A368" s="39">
        <v>337.0</v>
      </c>
      <c r="B368" s="39" t="s">
        <v>1809</v>
      </c>
      <c r="C368" s="39" t="s">
        <v>1810</v>
      </c>
      <c r="D368" s="48" t="s">
        <v>1811</v>
      </c>
      <c r="E368" s="39" t="s">
        <v>1812</v>
      </c>
      <c r="F368" s="39" t="s">
        <v>1813</v>
      </c>
      <c r="G368" s="39" t="s">
        <v>900</v>
      </c>
      <c r="H368" s="9"/>
      <c r="I368" s="9"/>
      <c r="J368" s="9"/>
      <c r="K368" s="14"/>
      <c r="L368" s="14"/>
      <c r="M368" s="17"/>
      <c r="N368" s="17"/>
      <c r="O368" s="17"/>
      <c r="P368" s="17"/>
      <c r="Q368" s="17"/>
      <c r="R368" s="17"/>
      <c r="S368" s="17"/>
      <c r="T368" s="17"/>
      <c r="U368" s="17"/>
      <c r="V368" s="17"/>
      <c r="W368" s="17"/>
      <c r="X368" s="17"/>
      <c r="Y368" s="17"/>
      <c r="Z368" s="17"/>
      <c r="AA368" s="17"/>
      <c r="AB368" s="17"/>
    </row>
    <row r="369" ht="15.75" customHeight="1">
      <c r="A369" s="39">
        <v>338.0</v>
      </c>
      <c r="B369" s="39" t="s">
        <v>995</v>
      </c>
      <c r="C369" s="39" t="s">
        <v>1814</v>
      </c>
      <c r="D369" s="93" t="s">
        <v>1815</v>
      </c>
      <c r="E369" s="68" t="s">
        <v>1816</v>
      </c>
      <c r="F369" s="68" t="s">
        <v>1817</v>
      </c>
      <c r="G369" s="68" t="s">
        <v>885</v>
      </c>
      <c r="H369" s="14"/>
      <c r="I369" s="14"/>
      <c r="J369" s="9"/>
      <c r="K369" s="14"/>
      <c r="L369" s="14"/>
      <c r="M369" s="17"/>
      <c r="N369" s="17"/>
      <c r="O369" s="17"/>
      <c r="P369" s="17"/>
      <c r="Q369" s="17"/>
      <c r="R369" s="17"/>
      <c r="S369" s="17"/>
      <c r="T369" s="17"/>
      <c r="U369" s="17"/>
      <c r="V369" s="17"/>
      <c r="W369" s="17"/>
      <c r="X369" s="17"/>
      <c r="Y369" s="17"/>
      <c r="Z369" s="17"/>
      <c r="AA369" s="17"/>
      <c r="AB369" s="17"/>
    </row>
    <row r="370" ht="15.75" customHeight="1">
      <c r="A370" s="39">
        <v>339.0</v>
      </c>
      <c r="B370" s="39" t="s">
        <v>236</v>
      </c>
      <c r="C370" s="39" t="s">
        <v>1818</v>
      </c>
      <c r="D370" s="93" t="s">
        <v>1454</v>
      </c>
      <c r="E370" s="68" t="s">
        <v>1819</v>
      </c>
      <c r="F370" s="68" t="s">
        <v>1820</v>
      </c>
      <c r="G370" s="68" t="s">
        <v>1821</v>
      </c>
      <c r="H370" s="14"/>
      <c r="I370" s="14"/>
      <c r="J370" s="9"/>
      <c r="K370" s="14"/>
      <c r="L370" s="14"/>
      <c r="M370" s="17"/>
      <c r="N370" s="17"/>
      <c r="O370" s="17"/>
      <c r="P370" s="17"/>
      <c r="Q370" s="17"/>
      <c r="R370" s="17"/>
      <c r="S370" s="17"/>
      <c r="T370" s="17"/>
      <c r="U370" s="17"/>
      <c r="V370" s="17"/>
      <c r="W370" s="17"/>
      <c r="X370" s="17"/>
      <c r="Y370" s="17"/>
      <c r="Z370" s="17"/>
      <c r="AA370" s="17"/>
      <c r="AB370" s="17"/>
    </row>
    <row r="371" ht="15.75" customHeight="1">
      <c r="A371" s="39">
        <v>340.0</v>
      </c>
      <c r="B371" s="39" t="s">
        <v>995</v>
      </c>
      <c r="C371" s="39" t="s">
        <v>1822</v>
      </c>
      <c r="D371" s="93" t="s">
        <v>1823</v>
      </c>
      <c r="E371" s="68" t="s">
        <v>1824</v>
      </c>
      <c r="F371" s="68" t="s">
        <v>1825</v>
      </c>
      <c r="G371" s="39" t="s">
        <v>885</v>
      </c>
      <c r="H371" s="14"/>
      <c r="I371" s="9"/>
      <c r="J371" s="9"/>
      <c r="K371" s="14"/>
      <c r="L371" s="14"/>
      <c r="M371" s="17"/>
      <c r="N371" s="17"/>
      <c r="O371" s="17"/>
      <c r="P371" s="17"/>
      <c r="Q371" s="17"/>
      <c r="R371" s="17"/>
      <c r="S371" s="17"/>
      <c r="T371" s="17"/>
      <c r="U371" s="17"/>
      <c r="V371" s="17"/>
      <c r="W371" s="17"/>
      <c r="X371" s="17"/>
      <c r="Y371" s="17"/>
      <c r="Z371" s="17"/>
      <c r="AA371" s="17"/>
      <c r="AB371" s="17"/>
    </row>
    <row r="372" ht="15.75" customHeight="1">
      <c r="A372" s="39">
        <v>341.0</v>
      </c>
      <c r="B372" s="39" t="s">
        <v>1730</v>
      </c>
      <c r="C372" s="39" t="s">
        <v>1826</v>
      </c>
      <c r="D372" s="93" t="s">
        <v>1827</v>
      </c>
      <c r="E372" s="68" t="s">
        <v>1828</v>
      </c>
      <c r="F372" s="68" t="s">
        <v>1829</v>
      </c>
      <c r="G372" s="39" t="s">
        <v>885</v>
      </c>
      <c r="H372" s="14"/>
      <c r="I372" s="9"/>
      <c r="J372" s="9"/>
      <c r="K372" s="14"/>
      <c r="L372" s="14"/>
      <c r="M372" s="17"/>
      <c r="N372" s="17"/>
      <c r="O372" s="17"/>
      <c r="P372" s="17"/>
      <c r="Q372" s="17"/>
      <c r="R372" s="17"/>
      <c r="S372" s="17"/>
      <c r="T372" s="17"/>
      <c r="U372" s="17"/>
      <c r="V372" s="17"/>
      <c r="W372" s="17"/>
      <c r="X372" s="17"/>
      <c r="Y372" s="17"/>
      <c r="Z372" s="17"/>
      <c r="AA372" s="17"/>
      <c r="AB372" s="17"/>
    </row>
    <row r="373" ht="15.75" customHeight="1">
      <c r="A373" s="104">
        <v>342.0</v>
      </c>
      <c r="B373" s="39" t="s">
        <v>1830</v>
      </c>
      <c r="C373" s="39" t="s">
        <v>1831</v>
      </c>
      <c r="D373" s="48" t="s">
        <v>1832</v>
      </c>
      <c r="E373" s="39" t="s">
        <v>1833</v>
      </c>
      <c r="F373" s="39" t="s">
        <v>1834</v>
      </c>
      <c r="G373" s="39" t="s">
        <v>1821</v>
      </c>
      <c r="H373" s="9"/>
      <c r="I373" s="9"/>
      <c r="J373" s="9"/>
      <c r="K373" s="14"/>
      <c r="L373" s="14"/>
      <c r="M373" s="17"/>
      <c r="N373" s="17"/>
      <c r="O373" s="17"/>
      <c r="P373" s="17"/>
      <c r="Q373" s="17"/>
      <c r="R373" s="17"/>
      <c r="S373" s="17"/>
      <c r="T373" s="17"/>
      <c r="U373" s="17"/>
      <c r="V373" s="17"/>
      <c r="W373" s="17"/>
      <c r="X373" s="17"/>
      <c r="Y373" s="17"/>
      <c r="Z373" s="17"/>
      <c r="AA373" s="17"/>
      <c r="AB373" s="17"/>
    </row>
    <row r="374" ht="15.75" customHeight="1">
      <c r="A374" s="39">
        <v>343.0</v>
      </c>
      <c r="B374" s="39" t="s">
        <v>1835</v>
      </c>
      <c r="C374" s="39" t="s">
        <v>1836</v>
      </c>
      <c r="D374" s="48" t="s">
        <v>1837</v>
      </c>
      <c r="E374" s="39" t="s">
        <v>1838</v>
      </c>
      <c r="F374" s="39" t="s">
        <v>1839</v>
      </c>
      <c r="G374" s="39" t="s">
        <v>900</v>
      </c>
      <c r="H374" s="9"/>
      <c r="I374" s="9"/>
      <c r="J374" s="9"/>
      <c r="K374" s="14"/>
      <c r="L374" s="14"/>
      <c r="M374" s="17"/>
      <c r="N374" s="17"/>
      <c r="O374" s="17"/>
      <c r="P374" s="17"/>
      <c r="Q374" s="17"/>
      <c r="R374" s="17"/>
      <c r="S374" s="17"/>
      <c r="T374" s="17"/>
      <c r="U374" s="17"/>
      <c r="V374" s="17"/>
      <c r="W374" s="17"/>
      <c r="X374" s="17"/>
      <c r="Y374" s="17"/>
      <c r="Z374" s="17"/>
      <c r="AA374" s="17"/>
      <c r="AB374" s="17"/>
    </row>
    <row r="375" ht="15.75" customHeight="1">
      <c r="A375" s="39">
        <v>344.0</v>
      </c>
      <c r="B375" s="39" t="s">
        <v>1221</v>
      </c>
      <c r="C375" s="39" t="s">
        <v>1840</v>
      </c>
      <c r="D375" s="48" t="s">
        <v>1841</v>
      </c>
      <c r="E375" s="39" t="s">
        <v>1842</v>
      </c>
      <c r="F375" s="39" t="s">
        <v>1843</v>
      </c>
      <c r="G375" s="39" t="s">
        <v>906</v>
      </c>
      <c r="H375" s="9"/>
      <c r="I375" s="9"/>
      <c r="J375" s="9"/>
      <c r="K375" s="14"/>
      <c r="L375" s="14"/>
      <c r="M375" s="17"/>
      <c r="N375" s="17"/>
      <c r="O375" s="17"/>
      <c r="P375" s="17"/>
      <c r="Q375" s="17"/>
      <c r="R375" s="17"/>
      <c r="S375" s="17"/>
      <c r="T375" s="17"/>
      <c r="U375" s="17"/>
      <c r="V375" s="17"/>
      <c r="W375" s="17"/>
      <c r="X375" s="17"/>
      <c r="Y375" s="17"/>
      <c r="Z375" s="17"/>
      <c r="AA375" s="17"/>
      <c r="AB375" s="17"/>
    </row>
    <row r="376" ht="15.75" customHeight="1">
      <c r="A376" s="39">
        <v>355.0</v>
      </c>
      <c r="B376" s="39" t="s">
        <v>1835</v>
      </c>
      <c r="C376" s="48" t="s">
        <v>1844</v>
      </c>
      <c r="D376" s="48" t="s">
        <v>1845</v>
      </c>
      <c r="E376" s="39" t="s">
        <v>1846</v>
      </c>
      <c r="F376" s="39" t="s">
        <v>1847</v>
      </c>
      <c r="G376" s="39" t="s">
        <v>956</v>
      </c>
      <c r="H376" s="9"/>
      <c r="I376" s="9"/>
      <c r="J376" s="9"/>
      <c r="K376" s="14"/>
      <c r="L376" s="14"/>
      <c r="M376" s="17"/>
      <c r="N376" s="17"/>
      <c r="O376" s="17"/>
      <c r="P376" s="17"/>
      <c r="Q376" s="17"/>
      <c r="R376" s="17"/>
      <c r="S376" s="17"/>
      <c r="T376" s="17"/>
      <c r="U376" s="17"/>
      <c r="V376" s="17"/>
      <c r="W376" s="17"/>
      <c r="X376" s="17"/>
      <c r="Y376" s="17"/>
      <c r="Z376" s="17"/>
      <c r="AA376" s="17"/>
      <c r="AB376" s="17"/>
    </row>
    <row r="377" ht="15.75" customHeight="1">
      <c r="A377" s="39">
        <v>356.0</v>
      </c>
      <c r="B377" s="39" t="s">
        <v>1848</v>
      </c>
      <c r="C377" s="39" t="s">
        <v>1849</v>
      </c>
      <c r="D377" s="48" t="s">
        <v>1850</v>
      </c>
      <c r="E377" s="39" t="s">
        <v>1851</v>
      </c>
      <c r="F377" s="39" t="s">
        <v>1852</v>
      </c>
      <c r="G377" s="39" t="s">
        <v>976</v>
      </c>
      <c r="H377" s="9"/>
      <c r="I377" s="9"/>
      <c r="J377" s="9"/>
      <c r="K377" s="14"/>
      <c r="L377" s="14"/>
      <c r="M377" s="17"/>
      <c r="N377" s="17"/>
      <c r="O377" s="17"/>
      <c r="P377" s="17"/>
      <c r="Q377" s="17"/>
      <c r="R377" s="17"/>
      <c r="S377" s="17"/>
      <c r="T377" s="17"/>
      <c r="U377" s="17"/>
      <c r="V377" s="17"/>
      <c r="W377" s="17"/>
      <c r="X377" s="17"/>
      <c r="Y377" s="17"/>
      <c r="Z377" s="17"/>
      <c r="AA377" s="17"/>
      <c r="AB377" s="17"/>
    </row>
    <row r="378" ht="15.75" customHeight="1">
      <c r="A378" s="39">
        <v>357.0</v>
      </c>
      <c r="B378" s="39" t="s">
        <v>843</v>
      </c>
      <c r="C378" s="39" t="s">
        <v>1853</v>
      </c>
      <c r="D378" s="48" t="s">
        <v>1854</v>
      </c>
      <c r="E378" s="39" t="s">
        <v>1855</v>
      </c>
      <c r="F378" s="39" t="s">
        <v>1856</v>
      </c>
      <c r="G378" s="39" t="s">
        <v>1857</v>
      </c>
      <c r="H378" s="9"/>
      <c r="I378" s="9"/>
      <c r="J378" s="9" t="s">
        <v>1290</v>
      </c>
      <c r="K378" s="14"/>
      <c r="L378" s="14"/>
      <c r="M378" s="17"/>
      <c r="N378" s="17"/>
      <c r="O378" s="17"/>
      <c r="P378" s="17"/>
      <c r="Q378" s="17"/>
      <c r="R378" s="17"/>
      <c r="S378" s="17"/>
      <c r="T378" s="17"/>
      <c r="U378" s="17"/>
      <c r="V378" s="17"/>
      <c r="W378" s="17"/>
      <c r="X378" s="17"/>
      <c r="Y378" s="17"/>
      <c r="Z378" s="17"/>
      <c r="AA378" s="17"/>
      <c r="AB378" s="17"/>
    </row>
    <row r="379" ht="15.75" customHeight="1">
      <c r="A379" s="39">
        <v>358.0</v>
      </c>
      <c r="B379" s="39" t="s">
        <v>971</v>
      </c>
      <c r="C379" s="39" t="s">
        <v>1858</v>
      </c>
      <c r="D379" s="48" t="s">
        <v>1859</v>
      </c>
      <c r="E379" s="39" t="s">
        <v>1860</v>
      </c>
      <c r="F379" s="39" t="s">
        <v>1861</v>
      </c>
      <c r="G379" s="39" t="s">
        <v>1862</v>
      </c>
      <c r="H379" s="9"/>
      <c r="I379" s="9"/>
      <c r="J379" s="9"/>
      <c r="K379" s="14"/>
      <c r="L379" s="14"/>
      <c r="M379" s="17"/>
      <c r="N379" s="17"/>
      <c r="O379" s="17"/>
      <c r="P379" s="17"/>
      <c r="Q379" s="17"/>
      <c r="R379" s="17"/>
      <c r="S379" s="17"/>
      <c r="T379" s="17"/>
      <c r="U379" s="17"/>
      <c r="V379" s="17"/>
      <c r="W379" s="17"/>
      <c r="X379" s="17"/>
      <c r="Y379" s="17"/>
      <c r="Z379" s="17"/>
      <c r="AA379" s="17"/>
      <c r="AB379" s="17"/>
    </row>
    <row r="380" ht="15.75" customHeight="1">
      <c r="A380" s="39">
        <v>359.0</v>
      </c>
      <c r="B380" s="39"/>
      <c r="C380" s="39"/>
      <c r="D380" s="39"/>
      <c r="E380" s="39"/>
      <c r="F380" s="39"/>
      <c r="G380" s="39"/>
      <c r="H380" s="9"/>
      <c r="I380" s="9"/>
      <c r="J380" s="9"/>
      <c r="K380" s="14"/>
      <c r="L380" s="14"/>
      <c r="M380" s="17"/>
      <c r="N380" s="17"/>
      <c r="O380" s="17"/>
      <c r="P380" s="17"/>
      <c r="Q380" s="17"/>
      <c r="R380" s="17"/>
      <c r="S380" s="17"/>
      <c r="T380" s="17"/>
      <c r="U380" s="17"/>
      <c r="V380" s="17"/>
      <c r="W380" s="17"/>
      <c r="X380" s="17"/>
      <c r="Y380" s="17"/>
      <c r="Z380" s="17"/>
      <c r="AA380" s="17"/>
      <c r="AB380" s="17"/>
    </row>
    <row r="381" ht="15.75" customHeight="1">
      <c r="A381" s="39">
        <v>360.0</v>
      </c>
      <c r="B381" s="39" t="s">
        <v>1404</v>
      </c>
      <c r="C381" s="68" t="s">
        <v>1863</v>
      </c>
      <c r="D381" s="39" t="s">
        <v>1864</v>
      </c>
      <c r="E381" s="39" t="s">
        <v>1865</v>
      </c>
      <c r="F381" s="39" t="s">
        <v>1866</v>
      </c>
      <c r="G381" s="39" t="s">
        <v>906</v>
      </c>
      <c r="H381" s="9"/>
      <c r="I381" s="9"/>
      <c r="J381" s="9"/>
      <c r="K381" s="14"/>
      <c r="L381" s="14"/>
      <c r="M381" s="14"/>
      <c r="N381" s="14"/>
      <c r="O381" s="14"/>
      <c r="P381" s="14"/>
      <c r="Q381" s="14"/>
      <c r="R381" s="14"/>
      <c r="S381" s="14"/>
      <c r="T381" s="14"/>
      <c r="U381" s="14"/>
      <c r="V381" s="14"/>
      <c r="W381" s="14"/>
      <c r="X381" s="14"/>
      <c r="Y381" s="14"/>
      <c r="Z381" s="14"/>
      <c r="AA381" s="14"/>
      <c r="AB381" s="14"/>
    </row>
    <row r="382" ht="15.75" customHeight="1">
      <c r="A382" s="39">
        <v>361.0</v>
      </c>
      <c r="B382" s="39" t="s">
        <v>1867</v>
      </c>
      <c r="C382" s="112" t="s">
        <v>1868</v>
      </c>
      <c r="D382" s="48" t="s">
        <v>1869</v>
      </c>
      <c r="E382" s="183" t="s">
        <v>1870</v>
      </c>
      <c r="F382" s="184" t="s">
        <v>1871</v>
      </c>
      <c r="G382" s="39" t="s">
        <v>906</v>
      </c>
      <c r="H382" s="111"/>
      <c r="I382" s="9"/>
      <c r="J382" s="9"/>
      <c r="K382" s="14"/>
      <c r="L382" s="14"/>
      <c r="M382" s="14"/>
      <c r="N382" s="14"/>
      <c r="O382" s="14"/>
      <c r="P382" s="14"/>
      <c r="Q382" s="14"/>
      <c r="R382" s="14"/>
      <c r="S382" s="14"/>
      <c r="T382" s="14"/>
      <c r="U382" s="14"/>
      <c r="V382" s="14"/>
      <c r="W382" s="14"/>
      <c r="X382" s="14"/>
      <c r="Y382" s="14"/>
      <c r="Z382" s="14"/>
      <c r="AA382" s="14"/>
      <c r="AB382" s="14"/>
    </row>
    <row r="383" ht="15.75" customHeight="1">
      <c r="A383" s="39">
        <v>362.0</v>
      </c>
      <c r="B383" s="39" t="s">
        <v>1872</v>
      </c>
      <c r="C383" s="48" t="s">
        <v>1873</v>
      </c>
      <c r="D383" s="48" t="s">
        <v>1874</v>
      </c>
      <c r="E383" s="174" t="s">
        <v>1875</v>
      </c>
      <c r="F383" s="185" t="s">
        <v>1876</v>
      </c>
      <c r="G383" s="39" t="s">
        <v>900</v>
      </c>
      <c r="H383" s="186"/>
      <c r="I383" s="9"/>
      <c r="J383" s="9"/>
      <c r="K383" s="14"/>
      <c r="L383" s="14"/>
      <c r="M383" s="14"/>
      <c r="N383" s="14"/>
      <c r="O383" s="14"/>
      <c r="P383" s="14"/>
      <c r="Q383" s="14"/>
      <c r="R383" s="14"/>
      <c r="S383" s="14"/>
      <c r="T383" s="14"/>
      <c r="U383" s="14"/>
      <c r="V383" s="14"/>
      <c r="W383" s="14"/>
      <c r="X383" s="14"/>
      <c r="Y383" s="14"/>
      <c r="Z383" s="14"/>
      <c r="AA383" s="14"/>
      <c r="AB383" s="14"/>
    </row>
    <row r="384" ht="15.75" customHeight="1">
      <c r="A384" s="39">
        <v>363.0</v>
      </c>
      <c r="B384" s="39" t="s">
        <v>457</v>
      </c>
      <c r="C384" s="39" t="s">
        <v>1877</v>
      </c>
      <c r="D384" s="48" t="s">
        <v>1878</v>
      </c>
      <c r="E384" s="183" t="s">
        <v>1879</v>
      </c>
      <c r="F384" s="184" t="s">
        <v>1880</v>
      </c>
      <c r="G384" s="39" t="s">
        <v>874</v>
      </c>
      <c r="H384" s="111"/>
      <c r="I384" s="9"/>
      <c r="J384" s="9"/>
      <c r="K384" s="14"/>
      <c r="L384" s="14"/>
      <c r="M384" s="17"/>
      <c r="N384" s="17"/>
      <c r="O384" s="17"/>
      <c r="P384" s="17"/>
      <c r="Q384" s="17"/>
      <c r="R384" s="17"/>
      <c r="S384" s="17"/>
      <c r="T384" s="17"/>
      <c r="U384" s="17"/>
      <c r="V384" s="17"/>
      <c r="W384" s="17"/>
      <c r="X384" s="17"/>
      <c r="Y384" s="17"/>
      <c r="Z384" s="17"/>
      <c r="AA384" s="17"/>
      <c r="AB384" s="17"/>
    </row>
    <row r="385" ht="15.75" customHeight="1">
      <c r="A385" s="39">
        <v>364.0</v>
      </c>
      <c r="B385" s="39" t="s">
        <v>1881</v>
      </c>
      <c r="C385" s="39" t="s">
        <v>1882</v>
      </c>
      <c r="D385" s="48" t="s">
        <v>1883</v>
      </c>
      <c r="E385" s="39" t="s">
        <v>1884</v>
      </c>
      <c r="F385" s="39" t="s">
        <v>1885</v>
      </c>
      <c r="G385" s="39" t="s">
        <v>906</v>
      </c>
      <c r="H385" s="9"/>
      <c r="I385" s="9"/>
      <c r="J385" s="9"/>
      <c r="K385" s="14"/>
      <c r="L385" s="14"/>
      <c r="M385" s="17"/>
      <c r="N385" s="17"/>
      <c r="O385" s="17"/>
      <c r="P385" s="17"/>
      <c r="Q385" s="17"/>
      <c r="R385" s="17"/>
      <c r="S385" s="17"/>
      <c r="T385" s="17"/>
      <c r="U385" s="17"/>
      <c r="V385" s="17"/>
      <c r="W385" s="17"/>
      <c r="X385" s="17"/>
      <c r="Y385" s="17"/>
      <c r="Z385" s="17"/>
      <c r="AA385" s="17"/>
      <c r="AB385" s="17"/>
    </row>
    <row r="386" ht="15.75" customHeight="1">
      <c r="A386" s="39">
        <v>365.0</v>
      </c>
      <c r="B386" s="39" t="s">
        <v>457</v>
      </c>
      <c r="C386" s="39" t="s">
        <v>1886</v>
      </c>
      <c r="D386" s="48" t="s">
        <v>1887</v>
      </c>
      <c r="E386" s="39" t="s">
        <v>1888</v>
      </c>
      <c r="F386" s="39" t="s">
        <v>1889</v>
      </c>
      <c r="G386" s="39" t="s">
        <v>900</v>
      </c>
      <c r="H386" s="9"/>
      <c r="I386" s="9"/>
      <c r="J386" s="9"/>
      <c r="K386" s="14"/>
      <c r="L386" s="14"/>
      <c r="M386" s="17"/>
      <c r="N386" s="17"/>
      <c r="O386" s="17"/>
      <c r="P386" s="17"/>
      <c r="Q386" s="17"/>
      <c r="R386" s="17"/>
      <c r="S386" s="17"/>
      <c r="T386" s="17"/>
      <c r="U386" s="17"/>
      <c r="V386" s="17"/>
      <c r="W386" s="17"/>
      <c r="X386" s="17"/>
      <c r="Y386" s="17"/>
      <c r="Z386" s="17"/>
      <c r="AA386" s="17"/>
      <c r="AB386" s="17"/>
    </row>
    <row r="387" ht="15.75" customHeight="1">
      <c r="A387" s="39">
        <v>366.0</v>
      </c>
      <c r="B387" s="112" t="s">
        <v>1890</v>
      </c>
      <c r="C387" s="39" t="s">
        <v>1891</v>
      </c>
      <c r="D387" s="113" t="s">
        <v>1892</v>
      </c>
      <c r="E387" s="112" t="s">
        <v>1893</v>
      </c>
      <c r="F387" s="112" t="s">
        <v>1894</v>
      </c>
      <c r="G387" s="39" t="s">
        <v>900</v>
      </c>
      <c r="H387" s="9"/>
      <c r="I387" s="9"/>
      <c r="J387" s="9"/>
      <c r="K387" s="14"/>
      <c r="L387" s="14"/>
      <c r="M387" s="17"/>
      <c r="N387" s="17"/>
      <c r="O387" s="17"/>
      <c r="P387" s="17"/>
      <c r="Q387" s="17"/>
      <c r="R387" s="17"/>
      <c r="S387" s="17"/>
      <c r="T387" s="17"/>
      <c r="U387" s="17"/>
      <c r="V387" s="17"/>
      <c r="W387" s="17"/>
      <c r="X387" s="17"/>
      <c r="Y387" s="17"/>
      <c r="Z387" s="17"/>
      <c r="AA387" s="17"/>
      <c r="AB387" s="17"/>
    </row>
    <row r="388" ht="15.75" customHeight="1">
      <c r="A388" s="39">
        <v>367.0</v>
      </c>
      <c r="B388" s="39" t="s">
        <v>1895</v>
      </c>
      <c r="C388" s="39" t="s">
        <v>1896</v>
      </c>
      <c r="D388" s="48" t="s">
        <v>1897</v>
      </c>
      <c r="E388" s="39" t="s">
        <v>1898</v>
      </c>
      <c r="F388" s="39" t="s">
        <v>1899</v>
      </c>
      <c r="G388" s="39" t="s">
        <v>885</v>
      </c>
      <c r="H388" s="9"/>
      <c r="I388" s="9"/>
      <c r="J388" s="9"/>
      <c r="K388" s="14"/>
      <c r="L388" s="14"/>
      <c r="M388" s="17"/>
      <c r="N388" s="17"/>
      <c r="O388" s="17"/>
      <c r="P388" s="17"/>
      <c r="Q388" s="17"/>
      <c r="R388" s="17"/>
      <c r="S388" s="17"/>
      <c r="T388" s="17"/>
      <c r="U388" s="17"/>
      <c r="V388" s="17"/>
      <c r="W388" s="17"/>
      <c r="X388" s="17"/>
      <c r="Y388" s="17"/>
      <c r="Z388" s="17"/>
      <c r="AA388" s="17"/>
      <c r="AB388" s="17"/>
    </row>
    <row r="389" ht="15.75" customHeight="1">
      <c r="A389" s="39">
        <v>368.0</v>
      </c>
      <c r="B389" s="39" t="s">
        <v>1900</v>
      </c>
      <c r="C389" s="39" t="s">
        <v>1901</v>
      </c>
      <c r="D389" s="48" t="s">
        <v>1902</v>
      </c>
      <c r="E389" s="39" t="s">
        <v>1903</v>
      </c>
      <c r="F389" s="39" t="s">
        <v>1904</v>
      </c>
      <c r="G389" s="39" t="s">
        <v>906</v>
      </c>
      <c r="H389" s="9"/>
      <c r="I389" s="9"/>
      <c r="J389" s="9"/>
      <c r="K389" s="14"/>
      <c r="L389" s="14"/>
      <c r="M389" s="17"/>
      <c r="N389" s="17"/>
      <c r="O389" s="17"/>
      <c r="P389" s="17"/>
      <c r="Q389" s="17"/>
      <c r="R389" s="17"/>
      <c r="S389" s="17"/>
      <c r="T389" s="17"/>
      <c r="U389" s="17"/>
      <c r="V389" s="17"/>
      <c r="W389" s="17"/>
      <c r="X389" s="17"/>
      <c r="Y389" s="17"/>
      <c r="Z389" s="17"/>
      <c r="AA389" s="17"/>
      <c r="AB389" s="17"/>
    </row>
    <row r="390" ht="15.75" customHeight="1">
      <c r="A390" s="39">
        <v>369.0</v>
      </c>
      <c r="B390" s="39" t="s">
        <v>995</v>
      </c>
      <c r="C390" s="39" t="s">
        <v>1905</v>
      </c>
      <c r="D390" s="48" t="s">
        <v>1906</v>
      </c>
      <c r="E390" s="39" t="s">
        <v>1907</v>
      </c>
      <c r="F390" s="39" t="s">
        <v>1908</v>
      </c>
      <c r="G390" s="39" t="s">
        <v>906</v>
      </c>
      <c r="H390" s="9"/>
      <c r="I390" s="9"/>
      <c r="J390" s="9"/>
      <c r="K390" s="14"/>
      <c r="L390" s="14"/>
      <c r="M390" s="17"/>
      <c r="N390" s="17"/>
      <c r="O390" s="17"/>
      <c r="P390" s="17"/>
      <c r="Q390" s="17"/>
      <c r="R390" s="17"/>
      <c r="S390" s="17"/>
      <c r="T390" s="17"/>
      <c r="U390" s="17"/>
      <c r="V390" s="17"/>
      <c r="W390" s="17"/>
      <c r="X390" s="17"/>
      <c r="Y390" s="17"/>
      <c r="Z390" s="17"/>
      <c r="AA390" s="17"/>
      <c r="AB390" s="17"/>
    </row>
    <row r="391" ht="15.75" customHeight="1">
      <c r="A391" s="39">
        <v>370.0</v>
      </c>
      <c r="B391" s="39" t="s">
        <v>1809</v>
      </c>
      <c r="C391" s="39" t="s">
        <v>1909</v>
      </c>
      <c r="D391" s="48" t="s">
        <v>1910</v>
      </c>
      <c r="E391" s="39" t="s">
        <v>1911</v>
      </c>
      <c r="F391" s="39" t="s">
        <v>1912</v>
      </c>
      <c r="G391" s="39" t="s">
        <v>874</v>
      </c>
      <c r="H391" s="9"/>
      <c r="I391" s="9"/>
      <c r="J391" s="9"/>
      <c r="K391" s="14"/>
      <c r="L391" s="14"/>
      <c r="M391" s="17"/>
      <c r="N391" s="17"/>
      <c r="O391" s="17"/>
      <c r="P391" s="17"/>
      <c r="Q391" s="17"/>
      <c r="R391" s="17"/>
      <c r="S391" s="17"/>
      <c r="T391" s="17"/>
      <c r="U391" s="17"/>
      <c r="V391" s="17"/>
      <c r="W391" s="17"/>
      <c r="X391" s="17"/>
      <c r="Y391" s="17"/>
      <c r="Z391" s="17"/>
      <c r="AA391" s="17"/>
      <c r="AB391" s="17"/>
    </row>
    <row r="392" ht="15.75" customHeight="1">
      <c r="A392" s="39">
        <v>371.0</v>
      </c>
      <c r="B392" s="39" t="s">
        <v>1809</v>
      </c>
      <c r="C392" s="39" t="s">
        <v>1913</v>
      </c>
      <c r="D392" s="48" t="s">
        <v>1914</v>
      </c>
      <c r="E392" s="39" t="s">
        <v>1915</v>
      </c>
      <c r="F392" s="39" t="s">
        <v>1916</v>
      </c>
      <c r="G392" s="39" t="s">
        <v>874</v>
      </c>
      <c r="H392" s="9"/>
      <c r="I392" s="9"/>
      <c r="J392" s="9"/>
      <c r="K392" s="14"/>
      <c r="L392" s="14"/>
      <c r="M392" s="17"/>
      <c r="N392" s="17"/>
      <c r="O392" s="17"/>
      <c r="P392" s="17"/>
      <c r="Q392" s="17"/>
      <c r="R392" s="17"/>
      <c r="S392" s="17"/>
      <c r="T392" s="17"/>
      <c r="U392" s="17"/>
      <c r="V392" s="17"/>
      <c r="W392" s="17"/>
      <c r="X392" s="17"/>
      <c r="Y392" s="17"/>
      <c r="Z392" s="17"/>
      <c r="AA392" s="17"/>
      <c r="AB392" s="17"/>
    </row>
    <row r="393" ht="15.75" customHeight="1">
      <c r="A393" s="39">
        <v>372.0</v>
      </c>
      <c r="B393" s="39" t="s">
        <v>1917</v>
      </c>
      <c r="C393" s="39" t="s">
        <v>1918</v>
      </c>
      <c r="D393" s="48" t="s">
        <v>1919</v>
      </c>
      <c r="E393" s="39" t="s">
        <v>1920</v>
      </c>
      <c r="F393" s="39" t="s">
        <v>1921</v>
      </c>
      <c r="G393" s="39" t="s">
        <v>956</v>
      </c>
      <c r="H393" s="9"/>
      <c r="I393" s="9"/>
      <c r="J393" s="9"/>
      <c r="K393" s="14"/>
      <c r="L393" s="14"/>
      <c r="M393" s="17"/>
      <c r="N393" s="17"/>
      <c r="O393" s="17"/>
      <c r="P393" s="17"/>
      <c r="Q393" s="17"/>
      <c r="R393" s="17"/>
      <c r="S393" s="17"/>
      <c r="T393" s="17"/>
      <c r="U393" s="17"/>
      <c r="V393" s="17"/>
      <c r="W393" s="17"/>
      <c r="X393" s="17"/>
      <c r="Y393" s="17"/>
      <c r="Z393" s="17"/>
      <c r="AA393" s="17"/>
      <c r="AB393" s="17"/>
    </row>
    <row r="394" ht="15.75" customHeight="1">
      <c r="A394" s="39">
        <v>373.0</v>
      </c>
      <c r="B394" s="39" t="s">
        <v>1922</v>
      </c>
      <c r="C394" s="39" t="s">
        <v>1923</v>
      </c>
      <c r="D394" s="48" t="s">
        <v>1924</v>
      </c>
      <c r="E394" s="112" t="s">
        <v>1925</v>
      </c>
      <c r="F394" s="39" t="s">
        <v>1926</v>
      </c>
      <c r="G394" s="39" t="s">
        <v>966</v>
      </c>
      <c r="H394" s="9"/>
      <c r="I394" s="9"/>
      <c r="J394" s="9"/>
      <c r="K394" s="14"/>
      <c r="L394" s="14"/>
      <c r="M394" s="17"/>
      <c r="N394" s="17"/>
      <c r="O394" s="17"/>
      <c r="P394" s="17"/>
      <c r="Q394" s="17"/>
      <c r="R394" s="17"/>
      <c r="S394" s="17"/>
      <c r="T394" s="17"/>
      <c r="U394" s="17"/>
      <c r="V394" s="17"/>
      <c r="W394" s="17"/>
      <c r="X394" s="17"/>
      <c r="Y394" s="17"/>
      <c r="Z394" s="17"/>
      <c r="AA394" s="17"/>
      <c r="AB394" s="17"/>
    </row>
    <row r="395" ht="15.75" customHeight="1">
      <c r="A395" s="39">
        <v>374.0</v>
      </c>
      <c r="B395" s="39"/>
      <c r="C395" s="39"/>
      <c r="D395" s="48" t="s">
        <v>1927</v>
      </c>
      <c r="E395" s="39"/>
      <c r="F395" s="39"/>
      <c r="G395" s="39"/>
      <c r="H395" s="9"/>
      <c r="I395" s="9"/>
      <c r="J395" s="9"/>
      <c r="K395" s="14"/>
      <c r="L395" s="14"/>
      <c r="M395" s="17"/>
      <c r="N395" s="17"/>
      <c r="O395" s="17"/>
      <c r="P395" s="17"/>
      <c r="Q395" s="17"/>
      <c r="R395" s="17"/>
      <c r="S395" s="17"/>
      <c r="T395" s="17"/>
      <c r="U395" s="17"/>
      <c r="V395" s="17"/>
      <c r="W395" s="17"/>
      <c r="X395" s="17"/>
      <c r="Y395" s="17"/>
      <c r="Z395" s="17"/>
      <c r="AA395" s="17"/>
      <c r="AB395" s="17"/>
    </row>
    <row r="396" ht="15.75" customHeight="1">
      <c r="A396" s="39">
        <v>373.0</v>
      </c>
      <c r="B396" s="39" t="s">
        <v>1928</v>
      </c>
      <c r="C396" s="39" t="s">
        <v>238</v>
      </c>
      <c r="D396" s="48" t="s">
        <v>1929</v>
      </c>
      <c r="E396" s="39" t="s">
        <v>1930</v>
      </c>
      <c r="F396" s="39" t="s">
        <v>1931</v>
      </c>
      <c r="G396" s="39" t="s">
        <v>906</v>
      </c>
      <c r="H396" s="9"/>
      <c r="I396" s="9"/>
      <c r="J396" s="9"/>
      <c r="K396" s="14"/>
      <c r="L396" s="14"/>
      <c r="M396" s="17"/>
      <c r="N396" s="17"/>
      <c r="O396" s="17"/>
      <c r="P396" s="17"/>
      <c r="Q396" s="17"/>
      <c r="R396" s="17"/>
      <c r="S396" s="17"/>
      <c r="T396" s="17"/>
      <c r="U396" s="17"/>
      <c r="V396" s="17"/>
      <c r="W396" s="17"/>
      <c r="X396" s="17"/>
      <c r="Y396" s="17"/>
      <c r="Z396" s="17"/>
      <c r="AA396" s="17"/>
      <c r="AB396" s="17"/>
    </row>
    <row r="397" ht="15.75" customHeight="1">
      <c r="A397" s="39">
        <v>374.0</v>
      </c>
      <c r="B397" s="39" t="s">
        <v>1928</v>
      </c>
      <c r="C397" s="39" t="s">
        <v>1932</v>
      </c>
      <c r="D397" s="48" t="s">
        <v>1933</v>
      </c>
      <c r="E397" s="39" t="s">
        <v>1934</v>
      </c>
      <c r="F397" s="39" t="s">
        <v>1935</v>
      </c>
      <c r="G397" s="39" t="s">
        <v>906</v>
      </c>
      <c r="H397" s="9"/>
      <c r="I397" s="9"/>
      <c r="J397" s="9"/>
      <c r="K397" s="14"/>
      <c r="L397" s="14"/>
      <c r="M397" s="17"/>
      <c r="N397" s="17"/>
      <c r="O397" s="17"/>
      <c r="P397" s="17"/>
      <c r="Q397" s="17"/>
      <c r="R397" s="17"/>
      <c r="S397" s="17"/>
      <c r="T397" s="17"/>
      <c r="U397" s="17"/>
      <c r="V397" s="17"/>
      <c r="W397" s="17"/>
      <c r="X397" s="17"/>
      <c r="Y397" s="17"/>
      <c r="Z397" s="17"/>
      <c r="AA397" s="17"/>
      <c r="AB397" s="17"/>
    </row>
    <row r="398" ht="15.75" customHeight="1">
      <c r="A398" s="39">
        <v>375.0</v>
      </c>
      <c r="B398" s="39" t="s">
        <v>1928</v>
      </c>
      <c r="C398" s="39" t="s">
        <v>943</v>
      </c>
      <c r="D398" s="48" t="s">
        <v>1936</v>
      </c>
      <c r="E398" s="39" t="s">
        <v>1937</v>
      </c>
      <c r="F398" s="39" t="s">
        <v>1938</v>
      </c>
      <c r="G398" s="39" t="s">
        <v>906</v>
      </c>
      <c r="H398" s="9"/>
      <c r="I398" s="9"/>
      <c r="J398" s="9"/>
      <c r="K398" s="14"/>
      <c r="L398" s="14"/>
      <c r="M398" s="17"/>
      <c r="N398" s="17"/>
      <c r="O398" s="17"/>
      <c r="P398" s="17"/>
      <c r="Q398" s="17"/>
      <c r="R398" s="17"/>
      <c r="S398" s="17"/>
      <c r="T398" s="17"/>
      <c r="U398" s="17"/>
      <c r="V398" s="17"/>
      <c r="W398" s="17"/>
      <c r="X398" s="17"/>
      <c r="Y398" s="17"/>
      <c r="Z398" s="17"/>
      <c r="AA398" s="17"/>
      <c r="AB398" s="17"/>
    </row>
    <row r="399" ht="15.75" customHeight="1">
      <c r="A399" s="39">
        <v>375.0</v>
      </c>
      <c r="B399" s="39" t="s">
        <v>700</v>
      </c>
      <c r="C399" s="39" t="s">
        <v>1939</v>
      </c>
      <c r="D399" s="48" t="s">
        <v>1940</v>
      </c>
      <c r="E399" s="39" t="s">
        <v>1941</v>
      </c>
      <c r="F399" s="39" t="s">
        <v>1942</v>
      </c>
      <c r="G399" s="39" t="s">
        <v>874</v>
      </c>
      <c r="H399" s="9"/>
      <c r="I399" s="9"/>
      <c r="J399" s="9"/>
      <c r="K399" s="14"/>
      <c r="L399" s="14"/>
      <c r="M399" s="17"/>
      <c r="N399" s="17"/>
      <c r="O399" s="17"/>
      <c r="P399" s="17"/>
      <c r="Q399" s="17"/>
      <c r="R399" s="17"/>
      <c r="S399" s="17"/>
      <c r="T399" s="17"/>
      <c r="U399" s="17"/>
      <c r="V399" s="17"/>
      <c r="W399" s="17"/>
      <c r="X399" s="17"/>
      <c r="Y399" s="17"/>
      <c r="Z399" s="17"/>
      <c r="AA399" s="17"/>
      <c r="AB399" s="17"/>
    </row>
    <row r="400" ht="15.75" customHeight="1">
      <c r="A400" s="39">
        <v>376.0</v>
      </c>
      <c r="B400" s="39" t="s">
        <v>1943</v>
      </c>
      <c r="C400" s="39" t="s">
        <v>1944</v>
      </c>
      <c r="D400" s="48" t="s">
        <v>1945</v>
      </c>
      <c r="E400" s="39" t="s">
        <v>1946</v>
      </c>
      <c r="F400" s="39" t="s">
        <v>1947</v>
      </c>
      <c r="G400" s="39" t="s">
        <v>906</v>
      </c>
      <c r="H400" s="9"/>
      <c r="I400" s="9"/>
      <c r="J400" s="9"/>
      <c r="K400" s="14"/>
      <c r="L400" s="14"/>
      <c r="M400" s="17"/>
      <c r="N400" s="17"/>
      <c r="O400" s="17"/>
      <c r="P400" s="17"/>
      <c r="Q400" s="17"/>
      <c r="R400" s="17"/>
      <c r="S400" s="17"/>
      <c r="T400" s="17"/>
      <c r="U400" s="17"/>
      <c r="V400" s="17"/>
      <c r="W400" s="17"/>
      <c r="X400" s="17"/>
      <c r="Y400" s="17"/>
      <c r="Z400" s="17"/>
      <c r="AA400" s="17"/>
      <c r="AB400" s="17"/>
    </row>
    <row r="401" ht="15.75" customHeight="1">
      <c r="A401" s="39">
        <v>377.0</v>
      </c>
      <c r="B401" s="39" t="s">
        <v>1948</v>
      </c>
      <c r="C401" s="39" t="s">
        <v>1949</v>
      </c>
      <c r="D401" s="48" t="s">
        <v>1950</v>
      </c>
      <c r="E401" s="39" t="s">
        <v>1951</v>
      </c>
      <c r="F401" s="39" t="s">
        <v>1952</v>
      </c>
      <c r="G401" s="39" t="s">
        <v>900</v>
      </c>
      <c r="H401" s="9"/>
      <c r="I401" s="9"/>
      <c r="J401" s="9"/>
      <c r="K401" s="14"/>
      <c r="L401" s="14"/>
      <c r="M401" s="17"/>
      <c r="N401" s="17"/>
      <c r="O401" s="17"/>
      <c r="P401" s="17"/>
      <c r="Q401" s="17"/>
      <c r="R401" s="17"/>
      <c r="S401" s="17"/>
      <c r="T401" s="17"/>
      <c r="U401" s="17"/>
      <c r="V401" s="17"/>
      <c r="W401" s="17"/>
      <c r="X401" s="17"/>
      <c r="Y401" s="17"/>
      <c r="Z401" s="17"/>
      <c r="AA401" s="17"/>
      <c r="AB401" s="17"/>
    </row>
    <row r="402" ht="15.75" customHeight="1">
      <c r="A402" s="39">
        <v>378.0</v>
      </c>
      <c r="B402" s="39" t="s">
        <v>1953</v>
      </c>
      <c r="C402" s="39" t="s">
        <v>1954</v>
      </c>
      <c r="D402" s="48" t="s">
        <v>1955</v>
      </c>
      <c r="E402" s="39" t="s">
        <v>1956</v>
      </c>
      <c r="F402" s="39" t="s">
        <v>1957</v>
      </c>
      <c r="G402" s="39" t="s">
        <v>1958</v>
      </c>
      <c r="H402" s="9"/>
      <c r="I402" s="9"/>
      <c r="J402" s="9"/>
      <c r="K402" s="14"/>
      <c r="L402" s="14"/>
      <c r="M402" s="17"/>
      <c r="N402" s="17"/>
      <c r="O402" s="17"/>
      <c r="P402" s="17"/>
      <c r="Q402" s="17"/>
      <c r="R402" s="17"/>
      <c r="S402" s="17"/>
      <c r="T402" s="17"/>
      <c r="U402" s="17"/>
      <c r="V402" s="17"/>
      <c r="W402" s="17"/>
      <c r="X402" s="17"/>
      <c r="Y402" s="17"/>
      <c r="Z402" s="17"/>
      <c r="AA402" s="17"/>
      <c r="AB402" s="17"/>
    </row>
    <row r="403" ht="15.75" customHeight="1">
      <c r="A403" s="39">
        <v>379.0</v>
      </c>
      <c r="B403" s="39" t="s">
        <v>1953</v>
      </c>
      <c r="C403" s="39" t="s">
        <v>1959</v>
      </c>
      <c r="D403" s="48" t="s">
        <v>1960</v>
      </c>
      <c r="E403" s="39" t="s">
        <v>1956</v>
      </c>
      <c r="F403" s="39" t="s">
        <v>1961</v>
      </c>
      <c r="G403" s="39" t="s">
        <v>1958</v>
      </c>
      <c r="H403" s="9"/>
      <c r="I403" s="9"/>
      <c r="J403" s="9"/>
      <c r="K403" s="14"/>
      <c r="L403" s="14"/>
      <c r="M403" s="17"/>
      <c r="N403" s="17"/>
      <c r="O403" s="17"/>
      <c r="P403" s="17"/>
      <c r="Q403" s="17"/>
      <c r="R403" s="17"/>
      <c r="S403" s="17"/>
      <c r="T403" s="17"/>
      <c r="U403" s="17"/>
      <c r="V403" s="17"/>
      <c r="W403" s="17"/>
      <c r="X403" s="17"/>
      <c r="Y403" s="17"/>
      <c r="Z403" s="17"/>
      <c r="AA403" s="17"/>
      <c r="AB403" s="17"/>
    </row>
    <row r="404" ht="15.75" customHeight="1">
      <c r="A404" s="39">
        <v>380.0</v>
      </c>
      <c r="B404" s="39" t="s">
        <v>1943</v>
      </c>
      <c r="C404" s="39" t="s">
        <v>1962</v>
      </c>
      <c r="D404" s="48" t="s">
        <v>1963</v>
      </c>
      <c r="E404" s="39" t="s">
        <v>1964</v>
      </c>
      <c r="F404" s="39" t="s">
        <v>1965</v>
      </c>
      <c r="G404" s="39" t="s">
        <v>1958</v>
      </c>
      <c r="H404" s="9"/>
      <c r="I404" s="9"/>
      <c r="J404" s="9"/>
      <c r="K404" s="14"/>
      <c r="L404" s="14"/>
      <c r="M404" s="17"/>
      <c r="N404" s="17"/>
      <c r="O404" s="17"/>
      <c r="P404" s="17"/>
      <c r="Q404" s="17"/>
      <c r="R404" s="17"/>
      <c r="S404" s="17"/>
      <c r="T404" s="17"/>
      <c r="U404" s="17"/>
      <c r="V404" s="17"/>
      <c r="W404" s="17"/>
      <c r="X404" s="17"/>
      <c r="Y404" s="17"/>
      <c r="Z404" s="17"/>
      <c r="AA404" s="17"/>
      <c r="AB404" s="17"/>
    </row>
    <row r="405" ht="15.75" customHeight="1">
      <c r="A405" s="39">
        <v>381.0</v>
      </c>
      <c r="B405" s="39" t="s">
        <v>1966</v>
      </c>
      <c r="C405" s="39" t="s">
        <v>1967</v>
      </c>
      <c r="D405" s="48" t="s">
        <v>1968</v>
      </c>
      <c r="E405" s="39" t="s">
        <v>1969</v>
      </c>
      <c r="F405" s="39" t="s">
        <v>1970</v>
      </c>
      <c r="G405" s="39" t="s">
        <v>976</v>
      </c>
      <c r="H405" s="9"/>
      <c r="I405" s="9"/>
      <c r="J405" s="9"/>
      <c r="K405" s="14"/>
      <c r="L405" s="14"/>
      <c r="M405" s="17"/>
      <c r="N405" s="17"/>
      <c r="O405" s="17"/>
      <c r="P405" s="17"/>
      <c r="Q405" s="17"/>
      <c r="R405" s="17"/>
      <c r="S405" s="17"/>
      <c r="T405" s="17"/>
      <c r="U405" s="17"/>
      <c r="V405" s="17"/>
      <c r="W405" s="17"/>
      <c r="X405" s="17"/>
      <c r="Y405" s="17"/>
      <c r="Z405" s="17"/>
      <c r="AA405" s="17"/>
      <c r="AB405" s="17"/>
    </row>
    <row r="406" ht="15.75" customHeight="1">
      <c r="A406" s="39">
        <v>382.0</v>
      </c>
      <c r="B406" s="39" t="s">
        <v>995</v>
      </c>
      <c r="C406" s="68" t="s">
        <v>1971</v>
      </c>
      <c r="D406" s="93" t="s">
        <v>1157</v>
      </c>
      <c r="E406" s="68" t="s">
        <v>1972</v>
      </c>
      <c r="F406" s="68" t="s">
        <v>1973</v>
      </c>
      <c r="G406" s="39" t="s">
        <v>885</v>
      </c>
      <c r="H406" s="14"/>
      <c r="I406" s="9"/>
      <c r="J406" s="9" t="s">
        <v>1974</v>
      </c>
      <c r="K406" s="14"/>
      <c r="L406" s="14"/>
      <c r="M406" s="17"/>
      <c r="N406" s="17"/>
      <c r="O406" s="17"/>
      <c r="P406" s="17"/>
      <c r="Q406" s="17"/>
      <c r="R406" s="17"/>
      <c r="S406" s="17"/>
      <c r="T406" s="17"/>
      <c r="U406" s="17"/>
      <c r="V406" s="17"/>
      <c r="W406" s="17"/>
      <c r="X406" s="17"/>
      <c r="Y406" s="17"/>
      <c r="Z406" s="17"/>
      <c r="AA406" s="17"/>
      <c r="AB406" s="17"/>
    </row>
    <row r="407" ht="15.75" customHeight="1">
      <c r="A407" s="39">
        <v>383.0</v>
      </c>
      <c r="B407" s="39" t="s">
        <v>880</v>
      </c>
      <c r="C407" s="68" t="s">
        <v>1975</v>
      </c>
      <c r="D407" s="93" t="s">
        <v>1976</v>
      </c>
      <c r="E407" s="68" t="s">
        <v>1977</v>
      </c>
      <c r="F407" s="68" t="s">
        <v>1978</v>
      </c>
      <c r="G407" s="39" t="s">
        <v>885</v>
      </c>
      <c r="H407" s="14"/>
      <c r="I407" s="9"/>
      <c r="J407" s="9"/>
      <c r="K407" s="14"/>
      <c r="L407" s="14"/>
      <c r="M407" s="17"/>
      <c r="N407" s="17"/>
      <c r="O407" s="17"/>
      <c r="P407" s="17"/>
      <c r="Q407" s="17"/>
      <c r="R407" s="17"/>
      <c r="S407" s="17"/>
      <c r="T407" s="17"/>
      <c r="U407" s="17"/>
      <c r="V407" s="17"/>
      <c r="W407" s="17"/>
      <c r="X407" s="17"/>
      <c r="Y407" s="17"/>
      <c r="Z407" s="17"/>
      <c r="AA407" s="17"/>
      <c r="AB407" s="17"/>
    </row>
    <row r="408" ht="15.75" customHeight="1">
      <c r="A408" s="39">
        <v>384.0</v>
      </c>
      <c r="B408" s="39" t="s">
        <v>1979</v>
      </c>
      <c r="C408" s="39" t="s">
        <v>1980</v>
      </c>
      <c r="D408" s="48" t="s">
        <v>1981</v>
      </c>
      <c r="E408" s="39" t="s">
        <v>1982</v>
      </c>
      <c r="F408" s="39" t="s">
        <v>1983</v>
      </c>
      <c r="G408" s="39" t="s">
        <v>1984</v>
      </c>
      <c r="H408" s="9"/>
      <c r="I408" s="9"/>
      <c r="J408" s="9"/>
      <c r="K408" s="14"/>
      <c r="L408" s="14"/>
      <c r="M408" s="17"/>
      <c r="N408" s="17"/>
      <c r="O408" s="17"/>
      <c r="P408" s="17"/>
      <c r="Q408" s="17"/>
      <c r="R408" s="17"/>
      <c r="S408" s="17"/>
      <c r="T408" s="17"/>
      <c r="U408" s="17"/>
      <c r="V408" s="17"/>
      <c r="W408" s="17"/>
      <c r="X408" s="17"/>
      <c r="Y408" s="17"/>
      <c r="Z408" s="17"/>
      <c r="AA408" s="17"/>
      <c r="AB408" s="17"/>
    </row>
    <row r="409" ht="15.75" customHeight="1">
      <c r="A409" s="39">
        <v>385.0</v>
      </c>
      <c r="B409" s="39" t="s">
        <v>1985</v>
      </c>
      <c r="C409" s="39" t="s">
        <v>1986</v>
      </c>
      <c r="D409" s="48" t="s">
        <v>1987</v>
      </c>
      <c r="E409" s="68" t="s">
        <v>1988</v>
      </c>
      <c r="F409" s="39" t="s">
        <v>1989</v>
      </c>
      <c r="G409" s="68" t="s">
        <v>874</v>
      </c>
      <c r="H409" s="9"/>
      <c r="I409" s="14"/>
      <c r="J409" s="9"/>
      <c r="K409" s="14"/>
      <c r="L409" s="14"/>
      <c r="M409" s="17"/>
      <c r="N409" s="17"/>
      <c r="O409" s="17"/>
      <c r="P409" s="17"/>
      <c r="Q409" s="17"/>
      <c r="R409" s="17"/>
      <c r="S409" s="17"/>
      <c r="T409" s="17"/>
      <c r="U409" s="17"/>
      <c r="V409" s="17"/>
      <c r="W409" s="17"/>
      <c r="X409" s="17"/>
      <c r="Y409" s="17"/>
      <c r="Z409" s="17"/>
      <c r="AA409" s="17"/>
      <c r="AB409" s="17"/>
    </row>
    <row r="410" ht="15.75" customHeight="1">
      <c r="A410" s="39">
        <v>386.0</v>
      </c>
      <c r="B410" s="39" t="s">
        <v>1990</v>
      </c>
      <c r="C410" s="39" t="s">
        <v>1991</v>
      </c>
      <c r="D410" s="48" t="s">
        <v>1992</v>
      </c>
      <c r="E410" s="68" t="s">
        <v>1993</v>
      </c>
      <c r="F410" s="39" t="s">
        <v>1994</v>
      </c>
      <c r="G410" s="68" t="s">
        <v>874</v>
      </c>
      <c r="H410" s="9"/>
      <c r="I410" s="14"/>
      <c r="J410" s="9"/>
      <c r="K410" s="14"/>
      <c r="L410" s="14"/>
      <c r="M410" s="17"/>
      <c r="N410" s="17"/>
      <c r="O410" s="17"/>
      <c r="P410" s="17"/>
      <c r="Q410" s="17"/>
      <c r="R410" s="17"/>
      <c r="S410" s="17"/>
      <c r="T410" s="17"/>
      <c r="U410" s="17"/>
      <c r="V410" s="17"/>
      <c r="W410" s="17"/>
      <c r="X410" s="17"/>
      <c r="Y410" s="17"/>
      <c r="Z410" s="17"/>
      <c r="AA410" s="17"/>
      <c r="AB410" s="17"/>
    </row>
    <row r="411" ht="15.75" customHeight="1">
      <c r="A411" s="39">
        <v>387.0</v>
      </c>
      <c r="B411" s="39" t="s">
        <v>1995</v>
      </c>
      <c r="C411" s="39" t="s">
        <v>1996</v>
      </c>
      <c r="D411" s="48" t="s">
        <v>1997</v>
      </c>
      <c r="E411" s="68" t="s">
        <v>1998</v>
      </c>
      <c r="F411" s="39" t="s">
        <v>1999</v>
      </c>
      <c r="G411" s="68" t="s">
        <v>874</v>
      </c>
      <c r="H411" s="9"/>
      <c r="I411" s="14"/>
      <c r="J411" s="9"/>
      <c r="K411" s="14"/>
      <c r="L411" s="14"/>
      <c r="M411" s="17"/>
      <c r="N411" s="17"/>
      <c r="O411" s="17"/>
      <c r="P411" s="17"/>
      <c r="Q411" s="17"/>
      <c r="R411" s="17"/>
      <c r="S411" s="17"/>
      <c r="T411" s="17"/>
      <c r="U411" s="17"/>
      <c r="V411" s="17"/>
      <c r="W411" s="17"/>
      <c r="X411" s="17"/>
      <c r="Y411" s="17"/>
      <c r="Z411" s="17"/>
      <c r="AA411" s="17"/>
      <c r="AB411" s="17"/>
    </row>
    <row r="412" ht="15.75" customHeight="1">
      <c r="A412" s="39">
        <v>388.0</v>
      </c>
      <c r="B412" s="39" t="s">
        <v>2000</v>
      </c>
      <c r="C412" s="39" t="s">
        <v>2001</v>
      </c>
      <c r="D412" s="48" t="s">
        <v>2002</v>
      </c>
      <c r="E412" s="176" t="s">
        <v>2003</v>
      </c>
      <c r="F412" s="176" t="s">
        <v>2004</v>
      </c>
      <c r="G412" s="39" t="s">
        <v>900</v>
      </c>
      <c r="H412" s="14"/>
      <c r="I412" s="9"/>
      <c r="J412" s="9"/>
      <c r="K412" s="14"/>
      <c r="L412" s="14"/>
      <c r="M412" s="17"/>
      <c r="N412" s="17"/>
      <c r="O412" s="17"/>
      <c r="P412" s="17"/>
      <c r="Q412" s="17"/>
      <c r="R412" s="17"/>
      <c r="S412" s="17"/>
      <c r="T412" s="17"/>
      <c r="U412" s="17"/>
      <c r="V412" s="17"/>
      <c r="W412" s="17"/>
      <c r="X412" s="17"/>
      <c r="Y412" s="17"/>
      <c r="Z412" s="17"/>
      <c r="AA412" s="17"/>
      <c r="AB412" s="17"/>
    </row>
    <row r="413" ht="15.75" customHeight="1">
      <c r="A413" s="39">
        <v>389.0</v>
      </c>
      <c r="B413" s="112" t="s">
        <v>2005</v>
      </c>
      <c r="C413" s="39" t="s">
        <v>2006</v>
      </c>
      <c r="D413" s="48" t="s">
        <v>2007</v>
      </c>
      <c r="E413" s="112" t="s">
        <v>2008</v>
      </c>
      <c r="F413" s="112" t="s">
        <v>2009</v>
      </c>
      <c r="G413" s="39" t="s">
        <v>900</v>
      </c>
      <c r="H413" s="9"/>
      <c r="I413" s="9"/>
      <c r="J413" s="9"/>
      <c r="K413" s="14"/>
      <c r="L413" s="14"/>
      <c r="M413" s="17"/>
      <c r="N413" s="17"/>
      <c r="O413" s="17"/>
      <c r="P413" s="17"/>
      <c r="Q413" s="17"/>
      <c r="R413" s="17"/>
      <c r="S413" s="17"/>
      <c r="T413" s="17"/>
      <c r="U413" s="17"/>
      <c r="V413" s="17"/>
      <c r="W413" s="17"/>
      <c r="X413" s="17"/>
      <c r="Y413" s="17"/>
      <c r="Z413" s="17"/>
      <c r="AA413" s="17"/>
      <c r="AB413" s="17"/>
    </row>
    <row r="414" ht="15.75" customHeight="1">
      <c r="A414" s="39">
        <v>390.0</v>
      </c>
      <c r="B414" s="39" t="s">
        <v>2010</v>
      </c>
      <c r="C414" s="48" t="s">
        <v>2011</v>
      </c>
      <c r="D414" s="48" t="s">
        <v>2012</v>
      </c>
      <c r="E414" s="39" t="s">
        <v>2013</v>
      </c>
      <c r="F414" s="39" t="s">
        <v>2014</v>
      </c>
      <c r="G414" s="39" t="s">
        <v>900</v>
      </c>
      <c r="H414" s="9"/>
      <c r="I414" s="9"/>
      <c r="J414" s="9"/>
      <c r="K414" s="14"/>
      <c r="L414" s="14"/>
      <c r="M414" s="17"/>
      <c r="N414" s="17"/>
      <c r="O414" s="17"/>
      <c r="P414" s="17"/>
      <c r="Q414" s="17"/>
      <c r="R414" s="17"/>
      <c r="S414" s="17"/>
      <c r="T414" s="17"/>
      <c r="U414" s="17"/>
      <c r="V414" s="17"/>
      <c r="W414" s="17"/>
      <c r="X414" s="17"/>
      <c r="Y414" s="17"/>
      <c r="Z414" s="17"/>
      <c r="AA414" s="17"/>
      <c r="AB414" s="17"/>
    </row>
    <row r="415" ht="15.75" customHeight="1">
      <c r="A415" s="39">
        <v>391.0</v>
      </c>
      <c r="B415" s="39" t="s">
        <v>2015</v>
      </c>
      <c r="C415" s="39" t="s">
        <v>2016</v>
      </c>
      <c r="D415" s="48" t="s">
        <v>2017</v>
      </c>
      <c r="E415" s="39" t="s">
        <v>2018</v>
      </c>
      <c r="F415" s="39" t="s">
        <v>2019</v>
      </c>
      <c r="G415" s="39" t="s">
        <v>2020</v>
      </c>
      <c r="H415" s="9"/>
      <c r="I415" s="9"/>
      <c r="J415" s="9"/>
      <c r="K415" s="14"/>
      <c r="L415" s="14"/>
      <c r="M415" s="17"/>
      <c r="N415" s="17"/>
      <c r="O415" s="17"/>
      <c r="P415" s="17"/>
      <c r="Q415" s="17"/>
      <c r="R415" s="17"/>
      <c r="S415" s="17"/>
      <c r="T415" s="17"/>
      <c r="U415" s="17"/>
      <c r="V415" s="17"/>
      <c r="W415" s="17"/>
      <c r="X415" s="17"/>
      <c r="Y415" s="17"/>
      <c r="Z415" s="17"/>
      <c r="AA415" s="17"/>
      <c r="AB415" s="17"/>
    </row>
    <row r="416" ht="15.75" customHeight="1">
      <c r="A416" s="39">
        <v>392.0</v>
      </c>
      <c r="B416" s="39" t="s">
        <v>2021</v>
      </c>
      <c r="C416" s="39" t="s">
        <v>2022</v>
      </c>
      <c r="D416" s="48" t="s">
        <v>2023</v>
      </c>
      <c r="E416" s="39" t="s">
        <v>2024</v>
      </c>
      <c r="F416" s="39" t="s">
        <v>2025</v>
      </c>
      <c r="G416" s="39" t="s">
        <v>976</v>
      </c>
      <c r="H416" s="9"/>
      <c r="I416" s="9"/>
      <c r="J416" s="9"/>
      <c r="K416" s="14"/>
      <c r="L416" s="14"/>
      <c r="M416" s="14"/>
      <c r="N416" s="14"/>
      <c r="O416" s="14"/>
      <c r="P416" s="14"/>
      <c r="Q416" s="14"/>
      <c r="R416" s="14"/>
      <c r="S416" s="14"/>
      <c r="T416" s="14"/>
      <c r="U416" s="14"/>
      <c r="V416" s="14"/>
      <c r="W416" s="14"/>
      <c r="X416" s="14"/>
      <c r="Y416" s="14"/>
      <c r="Z416" s="14"/>
      <c r="AA416" s="14"/>
      <c r="AB416" s="14"/>
    </row>
    <row r="417" ht="15.75" customHeight="1">
      <c r="A417" s="39">
        <v>393.0</v>
      </c>
      <c r="B417" s="39" t="s">
        <v>2026</v>
      </c>
      <c r="C417" s="39" t="s">
        <v>536</v>
      </c>
      <c r="D417" s="48" t="s">
        <v>2027</v>
      </c>
      <c r="E417" s="39" t="s">
        <v>2028</v>
      </c>
      <c r="F417" s="39" t="s">
        <v>2029</v>
      </c>
      <c r="G417" s="39" t="s">
        <v>906</v>
      </c>
      <c r="H417" s="9"/>
      <c r="I417" s="9"/>
      <c r="J417" s="9"/>
      <c r="K417" s="14"/>
      <c r="L417" s="14"/>
      <c r="M417" s="14"/>
      <c r="N417" s="14"/>
      <c r="O417" s="14"/>
      <c r="P417" s="14"/>
      <c r="Q417" s="14"/>
      <c r="R417" s="14"/>
      <c r="S417" s="14"/>
      <c r="T417" s="14"/>
      <c r="U417" s="14"/>
      <c r="V417" s="14"/>
      <c r="W417" s="14"/>
      <c r="X417" s="14"/>
      <c r="Y417" s="14"/>
      <c r="Z417" s="14"/>
      <c r="AA417" s="14"/>
      <c r="AB417" s="14"/>
    </row>
    <row r="418" ht="15.75" customHeight="1">
      <c r="A418" s="39">
        <v>394.0</v>
      </c>
      <c r="B418" s="39" t="s">
        <v>2030</v>
      </c>
      <c r="C418" s="39" t="s">
        <v>943</v>
      </c>
      <c r="D418" s="48" t="s">
        <v>2031</v>
      </c>
      <c r="E418" s="39" t="s">
        <v>2032</v>
      </c>
      <c r="F418" s="39" t="s">
        <v>2033</v>
      </c>
      <c r="G418" s="39" t="s">
        <v>906</v>
      </c>
      <c r="H418" s="9"/>
      <c r="I418" s="9"/>
      <c r="J418" s="9"/>
      <c r="K418" s="14"/>
      <c r="L418" s="14"/>
      <c r="M418" s="14"/>
      <c r="N418" s="14"/>
      <c r="O418" s="14"/>
      <c r="P418" s="14"/>
      <c r="Q418" s="14"/>
      <c r="R418" s="14"/>
      <c r="S418" s="14"/>
      <c r="T418" s="14"/>
      <c r="U418" s="14"/>
      <c r="V418" s="14"/>
      <c r="W418" s="14"/>
      <c r="X418" s="14"/>
      <c r="Y418" s="14"/>
      <c r="Z418" s="14"/>
      <c r="AA418" s="14"/>
      <c r="AB418" s="14"/>
    </row>
    <row r="419" ht="15.75" customHeight="1">
      <c r="A419" s="39">
        <v>395.0</v>
      </c>
      <c r="B419" s="39" t="s">
        <v>236</v>
      </c>
      <c r="C419" s="39" t="s">
        <v>2034</v>
      </c>
      <c r="D419" s="48" t="s">
        <v>2035</v>
      </c>
      <c r="E419" s="39" t="s">
        <v>2036</v>
      </c>
      <c r="F419" s="39" t="s">
        <v>2037</v>
      </c>
      <c r="G419" s="39" t="s">
        <v>1451</v>
      </c>
      <c r="H419" s="9"/>
      <c r="I419" s="9"/>
      <c r="J419" s="9"/>
      <c r="K419" s="14"/>
      <c r="L419" s="14"/>
      <c r="M419" s="17"/>
      <c r="N419" s="17"/>
      <c r="O419" s="17"/>
      <c r="P419" s="17"/>
      <c r="Q419" s="17"/>
      <c r="R419" s="17"/>
      <c r="S419" s="17"/>
      <c r="T419" s="17"/>
      <c r="U419" s="17"/>
      <c r="V419" s="17"/>
      <c r="W419" s="17"/>
      <c r="X419" s="17"/>
      <c r="Y419" s="17"/>
      <c r="Z419" s="17"/>
      <c r="AA419" s="17"/>
      <c r="AB419" s="17"/>
    </row>
    <row r="420" ht="15.75" customHeight="1">
      <c r="A420" s="39">
        <v>396.0</v>
      </c>
      <c r="B420" s="39" t="s">
        <v>2038</v>
      </c>
      <c r="C420" s="39" t="s">
        <v>2039</v>
      </c>
      <c r="D420" s="48" t="s">
        <v>2040</v>
      </c>
      <c r="E420" s="39" t="s">
        <v>2041</v>
      </c>
      <c r="F420" s="39" t="s">
        <v>2042</v>
      </c>
      <c r="G420" s="39" t="s">
        <v>1451</v>
      </c>
      <c r="H420" s="9"/>
      <c r="I420" s="9"/>
      <c r="J420" s="9"/>
      <c r="K420" s="14"/>
      <c r="L420" s="14"/>
      <c r="M420" s="17"/>
      <c r="N420" s="17"/>
      <c r="O420" s="17"/>
      <c r="P420" s="17"/>
      <c r="Q420" s="17"/>
      <c r="R420" s="17"/>
      <c r="S420" s="17"/>
      <c r="T420" s="17"/>
      <c r="U420" s="17"/>
      <c r="V420" s="17"/>
      <c r="W420" s="17"/>
      <c r="X420" s="17"/>
      <c r="Y420" s="17"/>
      <c r="Z420" s="17"/>
      <c r="AA420" s="17"/>
      <c r="AB420" s="17"/>
    </row>
    <row r="421" ht="15.75" customHeight="1">
      <c r="A421" s="39">
        <v>397.0</v>
      </c>
      <c r="B421" s="39" t="s">
        <v>700</v>
      </c>
      <c r="C421" s="39" t="s">
        <v>2043</v>
      </c>
      <c r="D421" s="48" t="s">
        <v>2044</v>
      </c>
      <c r="E421" s="39" t="s">
        <v>2045</v>
      </c>
      <c r="F421" s="39" t="s">
        <v>2046</v>
      </c>
      <c r="G421" s="39" t="s">
        <v>2047</v>
      </c>
      <c r="H421" s="9"/>
      <c r="I421" s="9"/>
      <c r="J421" s="9"/>
      <c r="K421" s="14"/>
      <c r="L421" s="14"/>
      <c r="M421" s="17"/>
      <c r="N421" s="17"/>
      <c r="O421" s="17"/>
      <c r="P421" s="17"/>
      <c r="Q421" s="17"/>
      <c r="R421" s="17"/>
      <c r="S421" s="17"/>
      <c r="T421" s="17"/>
      <c r="U421" s="17"/>
      <c r="V421" s="17"/>
      <c r="W421" s="17"/>
      <c r="X421" s="17"/>
      <c r="Y421" s="17"/>
      <c r="Z421" s="17"/>
      <c r="AA421" s="17"/>
      <c r="AB421" s="17"/>
    </row>
    <row r="422" ht="15.75" customHeight="1">
      <c r="A422" s="39">
        <v>398.0</v>
      </c>
      <c r="B422" s="112" t="s">
        <v>700</v>
      </c>
      <c r="C422" s="39" t="s">
        <v>2048</v>
      </c>
      <c r="D422" s="48" t="s">
        <v>2049</v>
      </c>
      <c r="E422" s="39" t="s">
        <v>2050</v>
      </c>
      <c r="F422" s="112" t="s">
        <v>2051</v>
      </c>
      <c r="G422" s="39" t="s">
        <v>2052</v>
      </c>
      <c r="H422" s="9"/>
      <c r="I422" s="9"/>
      <c r="J422" s="9"/>
      <c r="K422" s="14"/>
      <c r="L422" s="14"/>
      <c r="M422" s="17"/>
      <c r="N422" s="17"/>
      <c r="O422" s="17"/>
      <c r="P422" s="17"/>
      <c r="Q422" s="17"/>
      <c r="R422" s="17"/>
      <c r="S422" s="17"/>
      <c r="T422" s="17"/>
      <c r="U422" s="17"/>
      <c r="V422" s="17"/>
      <c r="W422" s="17"/>
      <c r="X422" s="17"/>
      <c r="Y422" s="17"/>
      <c r="Z422" s="17"/>
      <c r="AA422" s="17"/>
      <c r="AB422" s="17"/>
    </row>
    <row r="423" ht="15.75" customHeight="1">
      <c r="A423" s="39">
        <v>399.0</v>
      </c>
      <c r="B423" s="39" t="s">
        <v>547</v>
      </c>
      <c r="C423" s="39" t="s">
        <v>2053</v>
      </c>
      <c r="D423" s="48" t="s">
        <v>2054</v>
      </c>
      <c r="E423" s="112" t="s">
        <v>2055</v>
      </c>
      <c r="F423" s="39" t="s">
        <v>2056</v>
      </c>
      <c r="G423" s="39"/>
      <c r="H423" s="9"/>
      <c r="I423" s="9"/>
      <c r="J423" s="9"/>
      <c r="K423" s="14"/>
      <c r="L423" s="14"/>
      <c r="M423" s="17"/>
      <c r="N423" s="17"/>
      <c r="O423" s="17"/>
      <c r="P423" s="17"/>
      <c r="Q423" s="17"/>
      <c r="R423" s="17"/>
      <c r="S423" s="17"/>
      <c r="T423" s="17"/>
      <c r="U423" s="17"/>
      <c r="V423" s="17"/>
      <c r="W423" s="17"/>
      <c r="X423" s="17"/>
      <c r="Y423" s="17"/>
      <c r="Z423" s="17"/>
      <c r="AA423" s="17"/>
      <c r="AB423" s="17"/>
    </row>
    <row r="424" ht="15.75" customHeight="1">
      <c r="A424" s="39">
        <v>400.0</v>
      </c>
      <c r="B424" s="39" t="s">
        <v>2057</v>
      </c>
      <c r="C424" s="39" t="s">
        <v>2058</v>
      </c>
      <c r="D424" s="48" t="s">
        <v>2059</v>
      </c>
      <c r="E424" s="112" t="s">
        <v>2060</v>
      </c>
      <c r="F424" s="39" t="s">
        <v>2056</v>
      </c>
      <c r="G424" s="39"/>
      <c r="H424" s="9"/>
      <c r="I424" s="9"/>
      <c r="J424" s="9"/>
      <c r="K424" s="14"/>
      <c r="L424" s="14"/>
      <c r="M424" s="17"/>
      <c r="N424" s="17"/>
      <c r="O424" s="17"/>
      <c r="P424" s="17"/>
      <c r="Q424" s="17"/>
      <c r="R424" s="17"/>
      <c r="S424" s="17"/>
      <c r="T424" s="17"/>
      <c r="U424" s="17"/>
      <c r="V424" s="17"/>
      <c r="W424" s="17"/>
      <c r="X424" s="17"/>
      <c r="Y424" s="17"/>
      <c r="Z424" s="17"/>
      <c r="AA424" s="17"/>
      <c r="AB424" s="17"/>
    </row>
    <row r="425" ht="15.75" customHeight="1">
      <c r="A425" s="39">
        <v>401.0</v>
      </c>
      <c r="B425" s="39" t="s">
        <v>2061</v>
      </c>
      <c r="C425" s="39" t="s">
        <v>2062</v>
      </c>
      <c r="D425" s="48" t="s">
        <v>2063</v>
      </c>
      <c r="E425" s="39" t="s">
        <v>2064</v>
      </c>
      <c r="F425" s="39" t="s">
        <v>2065</v>
      </c>
      <c r="G425" s="39"/>
      <c r="H425" s="9"/>
      <c r="I425" s="9"/>
      <c r="J425" s="9"/>
      <c r="K425" s="14"/>
      <c r="L425" s="14"/>
      <c r="M425" s="17"/>
      <c r="N425" s="17"/>
      <c r="O425" s="17"/>
      <c r="P425" s="17"/>
      <c r="Q425" s="17"/>
      <c r="R425" s="17"/>
      <c r="S425" s="17"/>
      <c r="T425" s="17"/>
      <c r="U425" s="17"/>
      <c r="V425" s="17"/>
      <c r="W425" s="17"/>
      <c r="X425" s="17"/>
      <c r="Y425" s="17"/>
      <c r="Z425" s="17"/>
      <c r="AA425" s="17"/>
      <c r="AB425" s="17"/>
    </row>
    <row r="426" ht="15.75" customHeight="1">
      <c r="A426" s="39">
        <v>402.0</v>
      </c>
      <c r="B426" s="39" t="s">
        <v>547</v>
      </c>
      <c r="C426" s="39" t="s">
        <v>2066</v>
      </c>
      <c r="D426" s="48" t="s">
        <v>2067</v>
      </c>
      <c r="E426" s="39" t="s">
        <v>2068</v>
      </c>
      <c r="F426" s="39" t="s">
        <v>2056</v>
      </c>
      <c r="G426" s="39"/>
      <c r="H426" s="9"/>
      <c r="I426" s="9"/>
      <c r="J426" s="9"/>
      <c r="K426" s="14"/>
      <c r="L426" s="14"/>
      <c r="M426" s="17"/>
      <c r="N426" s="17"/>
      <c r="O426" s="17"/>
      <c r="P426" s="17"/>
      <c r="Q426" s="17"/>
      <c r="R426" s="17"/>
      <c r="S426" s="17"/>
      <c r="T426" s="17"/>
      <c r="U426" s="17"/>
      <c r="V426" s="17"/>
      <c r="W426" s="17"/>
      <c r="X426" s="17"/>
      <c r="Y426" s="17"/>
      <c r="Z426" s="17"/>
      <c r="AA426" s="17"/>
      <c r="AB426" s="17"/>
    </row>
    <row r="427" ht="15.75" customHeight="1">
      <c r="A427" s="39">
        <v>403.0</v>
      </c>
      <c r="B427" s="39" t="s">
        <v>2057</v>
      </c>
      <c r="C427" s="39" t="s">
        <v>2069</v>
      </c>
      <c r="D427" s="48" t="s">
        <v>2070</v>
      </c>
      <c r="E427" s="112" t="s">
        <v>2071</v>
      </c>
      <c r="F427" s="39" t="s">
        <v>2056</v>
      </c>
      <c r="G427" s="39"/>
      <c r="H427" s="9"/>
      <c r="I427" s="9"/>
      <c r="J427" s="9"/>
      <c r="K427" s="14"/>
      <c r="L427" s="14"/>
      <c r="M427" s="17"/>
      <c r="N427" s="17"/>
      <c r="O427" s="17"/>
      <c r="P427" s="17"/>
      <c r="Q427" s="17"/>
      <c r="R427" s="17"/>
      <c r="S427" s="17"/>
      <c r="T427" s="17"/>
      <c r="U427" s="17"/>
      <c r="V427" s="17"/>
      <c r="W427" s="17"/>
      <c r="X427" s="17"/>
      <c r="Y427" s="17"/>
      <c r="Z427" s="17"/>
      <c r="AA427" s="17"/>
      <c r="AB427" s="17"/>
    </row>
    <row r="428" ht="15.75" customHeight="1">
      <c r="A428" s="39">
        <v>404.0</v>
      </c>
      <c r="B428" s="39" t="s">
        <v>2057</v>
      </c>
      <c r="C428" s="39" t="s">
        <v>2072</v>
      </c>
      <c r="D428" s="48" t="s">
        <v>2073</v>
      </c>
      <c r="E428" s="112" t="s">
        <v>2074</v>
      </c>
      <c r="F428" s="39" t="s">
        <v>2075</v>
      </c>
      <c r="G428" s="39"/>
      <c r="H428" s="9"/>
      <c r="I428" s="9"/>
      <c r="J428" s="9"/>
      <c r="K428" s="14"/>
      <c r="L428" s="14"/>
      <c r="M428" s="17"/>
      <c r="N428" s="17"/>
      <c r="O428" s="17"/>
      <c r="P428" s="17"/>
      <c r="Q428" s="17"/>
      <c r="R428" s="17"/>
      <c r="S428" s="17"/>
      <c r="T428" s="17"/>
      <c r="U428" s="17"/>
      <c r="V428" s="17"/>
      <c r="W428" s="17"/>
      <c r="X428" s="17"/>
      <c r="Y428" s="17"/>
      <c r="Z428" s="17"/>
      <c r="AA428" s="17"/>
      <c r="AB428" s="17"/>
    </row>
    <row r="429" ht="15.75" customHeight="1">
      <c r="A429" s="39">
        <v>405.0</v>
      </c>
      <c r="B429" s="39" t="s">
        <v>2057</v>
      </c>
      <c r="C429" s="39" t="s">
        <v>2076</v>
      </c>
      <c r="D429" s="48" t="s">
        <v>2077</v>
      </c>
      <c r="E429" s="39" t="s">
        <v>2078</v>
      </c>
      <c r="F429" s="39" t="s">
        <v>2079</v>
      </c>
      <c r="G429" s="39"/>
      <c r="H429" s="9"/>
      <c r="I429" s="9"/>
      <c r="J429" s="9"/>
      <c r="K429" s="14"/>
      <c r="L429" s="14"/>
      <c r="M429" s="17"/>
      <c r="N429" s="17"/>
      <c r="O429" s="17"/>
      <c r="P429" s="17"/>
      <c r="Q429" s="17"/>
      <c r="R429" s="17"/>
      <c r="S429" s="17"/>
      <c r="T429" s="17"/>
      <c r="U429" s="17"/>
      <c r="V429" s="17"/>
      <c r="W429" s="17"/>
      <c r="X429" s="17"/>
      <c r="Y429" s="17"/>
      <c r="Z429" s="17"/>
      <c r="AA429" s="17"/>
      <c r="AB429" s="17"/>
    </row>
    <row r="430" ht="15.75" customHeight="1">
      <c r="A430" s="39"/>
      <c r="B430" s="39"/>
      <c r="C430" s="39"/>
      <c r="D430" s="39"/>
      <c r="E430" s="39"/>
      <c r="F430" s="39"/>
      <c r="G430" s="39"/>
      <c r="H430" s="9"/>
      <c r="I430" s="9"/>
      <c r="J430" s="9"/>
      <c r="K430" s="14"/>
      <c r="L430" s="14"/>
      <c r="M430" s="17"/>
      <c r="N430" s="17"/>
      <c r="O430" s="17"/>
      <c r="P430" s="17"/>
      <c r="Q430" s="17"/>
      <c r="R430" s="17"/>
      <c r="S430" s="17"/>
      <c r="T430" s="17"/>
      <c r="U430" s="17"/>
      <c r="V430" s="17"/>
      <c r="W430" s="17"/>
      <c r="X430" s="17"/>
      <c r="Y430" s="17"/>
      <c r="Z430" s="17"/>
      <c r="AA430" s="17"/>
      <c r="AB430" s="17"/>
    </row>
    <row r="431" ht="15.75" customHeight="1">
      <c r="A431" s="9"/>
      <c r="B431" s="9"/>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ht="15.75" customHeight="1">
      <c r="A432" s="6"/>
      <c r="E432" s="9"/>
      <c r="F432" s="9"/>
      <c r="G432" s="9"/>
      <c r="H432" s="9"/>
      <c r="I432" s="9"/>
      <c r="J432" s="9"/>
      <c r="K432" s="187"/>
      <c r="L432" s="14"/>
      <c r="M432" s="17"/>
      <c r="N432" s="17"/>
      <c r="O432" s="17"/>
      <c r="P432" s="17"/>
      <c r="Q432" s="17"/>
      <c r="R432" s="17"/>
      <c r="S432" s="17"/>
      <c r="T432" s="17"/>
      <c r="U432" s="17"/>
      <c r="V432" s="17"/>
      <c r="W432" s="17"/>
      <c r="X432" s="17"/>
      <c r="Y432" s="17"/>
      <c r="Z432" s="17"/>
      <c r="AA432" s="17"/>
      <c r="AB432" s="17"/>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row>
    <row r="434" ht="15.75" customHeight="1">
      <c r="A434" s="188"/>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189"/>
    </row>
    <row r="435" ht="15.75" customHeight="1">
      <c r="A435" s="188"/>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189"/>
    </row>
    <row r="436" ht="15.75" customHeight="1">
      <c r="A436" s="188"/>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189"/>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row>
    <row r="438" ht="15.75" customHeight="1">
      <c r="A438" s="190"/>
      <c r="B438" s="191"/>
      <c r="C438" s="191"/>
      <c r="D438" s="191"/>
      <c r="E438" s="191"/>
      <c r="F438" s="191"/>
      <c r="G438" s="191"/>
      <c r="H438" s="191"/>
      <c r="I438" s="191"/>
      <c r="J438" s="191"/>
      <c r="K438" s="192"/>
      <c r="L438" s="14"/>
      <c r="M438" s="17"/>
      <c r="N438" s="17"/>
      <c r="O438" s="17"/>
      <c r="P438" s="17"/>
      <c r="Q438" s="17"/>
      <c r="R438" s="17"/>
      <c r="S438" s="17"/>
      <c r="T438" s="17"/>
      <c r="U438" s="17"/>
      <c r="V438" s="17"/>
      <c r="W438" s="17"/>
      <c r="X438" s="17"/>
      <c r="Y438" s="17"/>
      <c r="Z438" s="17"/>
      <c r="AA438" s="17"/>
      <c r="AB438" s="17"/>
    </row>
    <row r="439" ht="15.75" customHeight="1">
      <c r="A439" s="6"/>
      <c r="B439" s="144"/>
      <c r="C439" s="144"/>
      <c r="D439" s="144"/>
      <c r="E439" s="144"/>
      <c r="F439" s="144"/>
      <c r="G439" s="144"/>
      <c r="H439" s="144"/>
      <c r="I439" s="144"/>
      <c r="J439" s="14"/>
      <c r="K439" s="14"/>
      <c r="L439" s="14"/>
      <c r="M439" s="17"/>
      <c r="N439" s="17"/>
      <c r="O439" s="17"/>
      <c r="P439" s="17"/>
      <c r="Q439" s="17"/>
      <c r="R439" s="17"/>
      <c r="S439" s="17"/>
      <c r="T439" s="17"/>
      <c r="U439" s="17"/>
      <c r="V439" s="17"/>
      <c r="W439" s="17"/>
      <c r="X439" s="17"/>
      <c r="Y439" s="17"/>
      <c r="Z439" s="17"/>
      <c r="AA439" s="17"/>
      <c r="AB439" s="17"/>
    </row>
    <row r="440" ht="15.75" customHeight="1">
      <c r="A440" s="9"/>
      <c r="B440" s="193"/>
      <c r="C440" s="9"/>
      <c r="D440" s="9"/>
      <c r="E440" s="9"/>
      <c r="F440" s="9"/>
      <c r="G440" s="9"/>
      <c r="H440" s="9"/>
      <c r="I440" s="9"/>
      <c r="J440" s="9"/>
      <c r="K440" s="14"/>
      <c r="L440" s="14"/>
      <c r="M440" s="17"/>
      <c r="N440" s="17"/>
      <c r="O440" s="17"/>
      <c r="P440" s="17"/>
      <c r="Q440" s="17"/>
      <c r="R440" s="17"/>
      <c r="S440" s="17"/>
      <c r="T440" s="17"/>
      <c r="U440" s="17"/>
      <c r="V440" s="17"/>
      <c r="W440" s="17"/>
      <c r="X440" s="17"/>
      <c r="Y440" s="17"/>
      <c r="Z440" s="17"/>
      <c r="AA440" s="17"/>
      <c r="AB440" s="17"/>
    </row>
    <row r="441" ht="15.75" customHeight="1">
      <c r="A441" s="9"/>
      <c r="B441" s="9"/>
      <c r="C441" s="9"/>
      <c r="D441" s="9"/>
      <c r="E441" s="9"/>
      <c r="F441" s="9"/>
      <c r="G441" s="9"/>
      <c r="H441" s="9"/>
      <c r="I441" s="9"/>
      <c r="J441" s="9"/>
      <c r="K441" s="14"/>
      <c r="L441" s="14"/>
      <c r="M441" s="17"/>
      <c r="N441" s="17"/>
      <c r="O441" s="17"/>
      <c r="P441" s="17"/>
      <c r="Q441" s="17"/>
      <c r="R441" s="17"/>
      <c r="S441" s="17"/>
      <c r="T441" s="17"/>
      <c r="U441" s="17"/>
      <c r="V441" s="17"/>
      <c r="W441" s="17"/>
      <c r="X441" s="17"/>
      <c r="Y441" s="17"/>
      <c r="Z441" s="17"/>
      <c r="AA441" s="17"/>
      <c r="AB441" s="17"/>
    </row>
    <row r="442" ht="15.75" customHeight="1">
      <c r="A442" s="9"/>
      <c r="B442" s="9"/>
      <c r="C442" s="9"/>
      <c r="D442" s="9"/>
      <c r="E442" s="9"/>
      <c r="F442" s="14"/>
      <c r="G442" s="9"/>
      <c r="H442" s="9"/>
      <c r="I442" s="9"/>
      <c r="J442" s="9"/>
      <c r="K442" s="14"/>
      <c r="L442" s="14"/>
      <c r="M442" s="17"/>
      <c r="N442" s="17"/>
      <c r="O442" s="17"/>
      <c r="P442" s="17"/>
      <c r="Q442" s="17"/>
      <c r="R442" s="17"/>
      <c r="S442" s="17"/>
      <c r="T442" s="17"/>
      <c r="U442" s="17"/>
      <c r="V442" s="17"/>
      <c r="W442" s="17"/>
      <c r="X442" s="17"/>
      <c r="Y442" s="17"/>
      <c r="Z442" s="17"/>
      <c r="AA442" s="17"/>
      <c r="AB442" s="17"/>
    </row>
    <row r="443" ht="15.75" customHeight="1">
      <c r="A443" s="9"/>
      <c r="B443" s="9"/>
      <c r="C443" s="9"/>
      <c r="D443" s="9"/>
      <c r="E443" s="9"/>
      <c r="F443" s="9"/>
      <c r="G443" s="9"/>
      <c r="H443" s="9"/>
      <c r="I443" s="9"/>
      <c r="J443" s="9"/>
      <c r="K443" s="14"/>
      <c r="L443" s="14"/>
      <c r="M443" s="17"/>
      <c r="N443" s="17"/>
      <c r="O443" s="17"/>
      <c r="P443" s="17"/>
      <c r="Q443" s="17"/>
      <c r="R443" s="17"/>
      <c r="S443" s="17"/>
      <c r="T443" s="17"/>
      <c r="U443" s="17"/>
      <c r="V443" s="17"/>
      <c r="W443" s="17"/>
      <c r="X443" s="17"/>
      <c r="Y443" s="17"/>
      <c r="Z443" s="17"/>
      <c r="AA443" s="17"/>
      <c r="AB443" s="17"/>
    </row>
    <row r="444" ht="15.75" customHeight="1">
      <c r="A444" s="9"/>
      <c r="B444" s="9"/>
      <c r="C444" s="9"/>
      <c r="D444" s="9"/>
      <c r="E444" s="9"/>
      <c r="F444" s="9"/>
      <c r="G444" s="9"/>
      <c r="H444" s="9"/>
      <c r="I444" s="9"/>
      <c r="J444" s="9"/>
      <c r="K444" s="14"/>
      <c r="L444" s="14"/>
      <c r="M444" s="17"/>
      <c r="N444" s="17"/>
      <c r="O444" s="17"/>
      <c r="P444" s="17"/>
      <c r="Q444" s="17"/>
      <c r="R444" s="17"/>
      <c r="S444" s="17"/>
      <c r="T444" s="17"/>
      <c r="U444" s="17"/>
      <c r="V444" s="17"/>
      <c r="W444" s="17"/>
      <c r="X444" s="17"/>
      <c r="Y444" s="17"/>
      <c r="Z444" s="17"/>
      <c r="AA444" s="17"/>
      <c r="AB444" s="17"/>
    </row>
    <row r="445" ht="15.75" customHeight="1">
      <c r="A445" s="9"/>
      <c r="B445" s="9"/>
      <c r="C445" s="9"/>
      <c r="D445" s="9"/>
      <c r="E445" s="9"/>
      <c r="F445" s="9"/>
      <c r="G445" s="9"/>
      <c r="H445" s="9"/>
      <c r="I445" s="9"/>
      <c r="J445" s="9"/>
      <c r="K445" s="14"/>
      <c r="L445" s="14"/>
      <c r="M445" s="17"/>
      <c r="N445" s="17"/>
      <c r="O445" s="17"/>
      <c r="P445" s="17"/>
      <c r="Q445" s="17"/>
      <c r="R445" s="17"/>
      <c r="S445" s="17"/>
      <c r="T445" s="17"/>
      <c r="U445" s="17"/>
      <c r="V445" s="17"/>
      <c r="W445" s="17"/>
      <c r="X445" s="17"/>
      <c r="Y445" s="17"/>
      <c r="Z445" s="17"/>
      <c r="AA445" s="17"/>
      <c r="AB445" s="17"/>
    </row>
    <row r="446" ht="15.75" customHeight="1">
      <c r="A446" s="9"/>
      <c r="B446" s="9"/>
      <c r="C446" s="9"/>
      <c r="D446" s="9"/>
      <c r="E446" s="9"/>
      <c r="F446" s="9"/>
      <c r="G446" s="9"/>
      <c r="H446" s="9"/>
      <c r="I446" s="9"/>
      <c r="J446" s="9"/>
      <c r="K446" s="14"/>
      <c r="L446" s="14"/>
      <c r="M446" s="17"/>
      <c r="N446" s="17"/>
      <c r="O446" s="17"/>
      <c r="P446" s="17"/>
      <c r="Q446" s="17"/>
      <c r="R446" s="17"/>
      <c r="S446" s="17"/>
      <c r="T446" s="17"/>
      <c r="U446" s="17"/>
      <c r="V446" s="17"/>
      <c r="W446" s="17"/>
      <c r="X446" s="17"/>
      <c r="Y446" s="17"/>
      <c r="Z446" s="17"/>
      <c r="AA446" s="17"/>
      <c r="AB446" s="17"/>
    </row>
    <row r="447" ht="15.75" customHeight="1">
      <c r="A447" s="9"/>
      <c r="B447" s="9"/>
      <c r="C447" s="9"/>
      <c r="D447" s="9"/>
      <c r="E447" s="9"/>
      <c r="F447" s="9"/>
      <c r="G447" s="9"/>
      <c r="H447" s="9"/>
      <c r="I447" s="9"/>
      <c r="J447" s="9"/>
      <c r="K447" s="14"/>
      <c r="L447" s="14"/>
      <c r="M447" s="17"/>
      <c r="N447" s="17"/>
      <c r="O447" s="17"/>
      <c r="P447" s="17"/>
      <c r="Q447" s="17"/>
      <c r="R447" s="17"/>
      <c r="S447" s="17"/>
      <c r="T447" s="17"/>
      <c r="U447" s="17"/>
      <c r="V447" s="17"/>
      <c r="W447" s="17"/>
      <c r="X447" s="17"/>
      <c r="Y447" s="17"/>
      <c r="Z447" s="17"/>
      <c r="AA447" s="17"/>
      <c r="AB447" s="17"/>
    </row>
    <row r="448" ht="15.75" customHeight="1">
      <c r="A448" s="9"/>
      <c r="B448" s="9"/>
      <c r="C448" s="9"/>
      <c r="D448" s="9"/>
      <c r="E448" s="9"/>
      <c r="F448" s="9"/>
      <c r="G448" s="9"/>
      <c r="H448" s="9"/>
      <c r="I448" s="9"/>
      <c r="J448" s="9"/>
      <c r="K448" s="14"/>
      <c r="L448" s="14"/>
      <c r="M448" s="17"/>
      <c r="N448" s="17"/>
      <c r="O448" s="17"/>
      <c r="P448" s="17"/>
      <c r="Q448" s="17"/>
      <c r="R448" s="17"/>
      <c r="S448" s="17"/>
      <c r="T448" s="17"/>
      <c r="U448" s="17"/>
      <c r="V448" s="17"/>
      <c r="W448" s="17"/>
      <c r="X448" s="17"/>
      <c r="Y448" s="17"/>
      <c r="Z448" s="17"/>
      <c r="AA448" s="17"/>
      <c r="AB448" s="17"/>
    </row>
    <row r="449" ht="15.75" customHeight="1">
      <c r="A449" s="9"/>
      <c r="B449" s="9"/>
      <c r="C449" s="9"/>
      <c r="D449" s="9"/>
      <c r="E449" s="9"/>
      <c r="F449" s="9"/>
      <c r="G449" s="9"/>
      <c r="H449" s="9"/>
      <c r="I449" s="9"/>
      <c r="J449" s="9"/>
      <c r="K449" s="14"/>
      <c r="L449" s="14"/>
      <c r="M449" s="17"/>
      <c r="N449" s="17"/>
      <c r="O449" s="17"/>
      <c r="P449" s="17"/>
      <c r="Q449" s="17"/>
      <c r="R449" s="17"/>
      <c r="S449" s="17"/>
      <c r="T449" s="17"/>
      <c r="U449" s="17"/>
      <c r="V449" s="17"/>
      <c r="W449" s="17"/>
      <c r="X449" s="17"/>
      <c r="Y449" s="17"/>
      <c r="Z449" s="17"/>
      <c r="AA449" s="17"/>
      <c r="AB449" s="17"/>
    </row>
    <row r="450" ht="15.75" customHeight="1">
      <c r="A450" s="9"/>
      <c r="B450" s="9"/>
      <c r="C450" s="9"/>
      <c r="D450" s="9"/>
      <c r="E450" s="9"/>
      <c r="F450" s="9"/>
      <c r="G450" s="9"/>
      <c r="H450" s="9"/>
      <c r="I450" s="9"/>
      <c r="J450" s="9"/>
      <c r="K450" s="14"/>
      <c r="L450" s="14"/>
      <c r="M450" s="17"/>
      <c r="N450" s="17"/>
      <c r="O450" s="17"/>
      <c r="P450" s="17"/>
      <c r="Q450" s="17"/>
      <c r="R450" s="17"/>
      <c r="S450" s="17"/>
      <c r="T450" s="17"/>
      <c r="U450" s="17"/>
      <c r="V450" s="17"/>
      <c r="W450" s="17"/>
      <c r="X450" s="17"/>
      <c r="Y450" s="17"/>
      <c r="Z450" s="17"/>
      <c r="AA450" s="17"/>
      <c r="AB450" s="17"/>
    </row>
    <row r="451" ht="15.75" customHeight="1">
      <c r="A451" s="9"/>
      <c r="B451" s="9"/>
      <c r="C451" s="9"/>
      <c r="D451" s="9"/>
      <c r="E451" s="9"/>
      <c r="F451" s="9"/>
      <c r="G451" s="9"/>
      <c r="H451" s="9"/>
      <c r="I451" s="9"/>
      <c r="J451" s="9"/>
      <c r="K451" s="14"/>
      <c r="L451" s="14"/>
      <c r="M451" s="17"/>
      <c r="N451" s="17"/>
      <c r="O451" s="17"/>
      <c r="P451" s="17"/>
      <c r="Q451" s="17"/>
      <c r="R451" s="17"/>
      <c r="S451" s="17"/>
      <c r="T451" s="17"/>
      <c r="U451" s="17"/>
      <c r="V451" s="17"/>
      <c r="W451" s="17"/>
      <c r="X451" s="17"/>
      <c r="Y451" s="17"/>
      <c r="Z451" s="17"/>
      <c r="AA451" s="17"/>
      <c r="AB451" s="17"/>
    </row>
    <row r="452" ht="15.75" customHeight="1">
      <c r="A452" s="9"/>
      <c r="B452" s="9"/>
      <c r="C452" s="9"/>
      <c r="D452" s="9"/>
      <c r="E452" s="9"/>
      <c r="F452" s="9"/>
      <c r="G452" s="9"/>
      <c r="H452" s="9"/>
      <c r="I452" s="9"/>
      <c r="J452" s="9"/>
      <c r="K452" s="14"/>
      <c r="L452" s="14"/>
      <c r="M452" s="17"/>
      <c r="N452" s="17"/>
      <c r="O452" s="17"/>
      <c r="P452" s="17"/>
      <c r="Q452" s="17"/>
      <c r="R452" s="17"/>
      <c r="S452" s="17"/>
      <c r="T452" s="17"/>
      <c r="U452" s="17"/>
      <c r="V452" s="17"/>
      <c r="W452" s="17"/>
      <c r="X452" s="17"/>
      <c r="Y452" s="17"/>
      <c r="Z452" s="17"/>
      <c r="AA452" s="17"/>
      <c r="AB452" s="17"/>
    </row>
    <row r="453" ht="15.75" customHeight="1">
      <c r="A453" s="9"/>
      <c r="B453" s="9"/>
      <c r="C453" s="9"/>
      <c r="D453" s="9"/>
      <c r="E453" s="9"/>
      <c r="F453" s="9"/>
      <c r="G453" s="9"/>
      <c r="H453" s="9"/>
      <c r="I453" s="9"/>
      <c r="J453" s="9"/>
      <c r="K453" s="14"/>
      <c r="L453" s="14"/>
      <c r="M453" s="17"/>
      <c r="N453" s="17"/>
      <c r="O453" s="17"/>
      <c r="P453" s="17"/>
      <c r="Q453" s="17"/>
      <c r="R453" s="17"/>
      <c r="S453" s="17"/>
      <c r="T453" s="17"/>
      <c r="U453" s="17"/>
      <c r="V453" s="17"/>
      <c r="W453" s="17"/>
      <c r="X453" s="17"/>
      <c r="Y453" s="17"/>
      <c r="Z453" s="17"/>
      <c r="AA453" s="17"/>
      <c r="AB453" s="17"/>
    </row>
    <row r="454" ht="15.75" customHeight="1">
      <c r="A454" s="9"/>
      <c r="B454" s="9"/>
      <c r="C454" s="9"/>
      <c r="D454" s="9"/>
      <c r="E454" s="9"/>
      <c r="F454" s="9"/>
      <c r="G454" s="9"/>
      <c r="H454" s="9"/>
      <c r="I454" s="9"/>
      <c r="J454" s="9"/>
      <c r="K454" s="14"/>
      <c r="L454" s="14"/>
      <c r="M454" s="17"/>
      <c r="N454" s="17"/>
      <c r="O454" s="17"/>
      <c r="P454" s="17"/>
      <c r="Q454" s="17"/>
      <c r="R454" s="17"/>
      <c r="S454" s="17"/>
      <c r="T454" s="17"/>
      <c r="U454" s="17"/>
      <c r="V454" s="17"/>
      <c r="W454" s="17"/>
      <c r="X454" s="17"/>
      <c r="Y454" s="17"/>
      <c r="Z454" s="17"/>
      <c r="AA454" s="17"/>
      <c r="AB454" s="17"/>
    </row>
    <row r="455" ht="15.75" customHeight="1">
      <c r="A455" s="9"/>
      <c r="B455" s="9"/>
      <c r="C455" s="9"/>
      <c r="D455" s="9"/>
      <c r="E455" s="9"/>
      <c r="F455" s="9"/>
      <c r="G455" s="9"/>
      <c r="H455" s="9"/>
      <c r="I455" s="9"/>
      <c r="J455" s="9"/>
      <c r="K455" s="14"/>
      <c r="L455" s="14"/>
      <c r="M455" s="17"/>
      <c r="N455" s="17"/>
      <c r="O455" s="17"/>
      <c r="P455" s="17"/>
      <c r="Q455" s="17"/>
      <c r="R455" s="17"/>
      <c r="S455" s="17"/>
      <c r="T455" s="17"/>
      <c r="U455" s="17"/>
      <c r="V455" s="17"/>
      <c r="W455" s="17"/>
      <c r="X455" s="17"/>
      <c r="Y455" s="17"/>
      <c r="Z455" s="17"/>
      <c r="AA455" s="17"/>
      <c r="AB455" s="17"/>
    </row>
    <row r="456" ht="15.75" customHeight="1">
      <c r="A456" s="9"/>
      <c r="B456" s="9"/>
      <c r="C456" s="9"/>
      <c r="D456" s="9"/>
      <c r="E456" s="9"/>
      <c r="F456" s="9"/>
      <c r="G456" s="9"/>
      <c r="H456" s="9"/>
      <c r="I456" s="9"/>
      <c r="J456" s="9"/>
      <c r="K456" s="14"/>
      <c r="L456" s="14"/>
      <c r="M456" s="17"/>
      <c r="N456" s="17"/>
      <c r="O456" s="17"/>
      <c r="P456" s="17"/>
      <c r="Q456" s="17"/>
      <c r="R456" s="17"/>
      <c r="S456" s="17"/>
      <c r="T456" s="17"/>
      <c r="U456" s="17"/>
      <c r="V456" s="17"/>
      <c r="W456" s="17"/>
      <c r="X456" s="17"/>
      <c r="Y456" s="17"/>
      <c r="Z456" s="17"/>
      <c r="AA456" s="17"/>
      <c r="AB456" s="17"/>
    </row>
    <row r="457" ht="15.75" customHeight="1">
      <c r="A457" s="9"/>
      <c r="B457" s="9"/>
      <c r="C457" s="9"/>
      <c r="D457" s="9"/>
      <c r="E457" s="9"/>
      <c r="F457" s="9"/>
      <c r="G457" s="9"/>
      <c r="H457" s="9"/>
      <c r="I457" s="9"/>
      <c r="J457" s="9"/>
      <c r="K457" s="14"/>
      <c r="L457" s="14"/>
      <c r="M457" s="17"/>
      <c r="N457" s="17"/>
      <c r="O457" s="17"/>
      <c r="P457" s="17"/>
      <c r="Q457" s="17"/>
      <c r="R457" s="17"/>
      <c r="S457" s="17"/>
      <c r="T457" s="17"/>
      <c r="U457" s="17"/>
      <c r="V457" s="17"/>
      <c r="W457" s="17"/>
      <c r="X457" s="17"/>
      <c r="Y457" s="17"/>
      <c r="Z457" s="17"/>
      <c r="AA457" s="17"/>
      <c r="AB457" s="17"/>
    </row>
    <row r="458" ht="15.75" customHeight="1">
      <c r="A458" s="9"/>
      <c r="B458" s="9"/>
      <c r="C458" s="9"/>
      <c r="D458" s="9"/>
      <c r="E458" s="9"/>
      <c r="F458" s="9"/>
      <c r="G458" s="9"/>
      <c r="H458" s="9"/>
      <c r="I458" s="9"/>
      <c r="J458" s="9"/>
      <c r="K458" s="14"/>
      <c r="L458" s="14"/>
      <c r="M458" s="17"/>
      <c r="N458" s="17"/>
      <c r="O458" s="17"/>
      <c r="P458" s="17"/>
      <c r="Q458" s="17"/>
      <c r="R458" s="17"/>
      <c r="S458" s="17"/>
      <c r="T458" s="17"/>
      <c r="U458" s="17"/>
      <c r="V458" s="17"/>
      <c r="W458" s="17"/>
      <c r="X458" s="17"/>
      <c r="Y458" s="17"/>
      <c r="Z458" s="17"/>
      <c r="AA458" s="17"/>
      <c r="AB458" s="17"/>
    </row>
    <row r="459" ht="15.75" customHeight="1">
      <c r="A459" s="9"/>
      <c r="B459" s="9"/>
      <c r="C459" s="9"/>
      <c r="D459" s="9"/>
      <c r="E459" s="9"/>
      <c r="F459" s="9"/>
      <c r="G459" s="9"/>
      <c r="H459" s="9"/>
      <c r="I459" s="9"/>
      <c r="J459" s="9"/>
      <c r="K459" s="14"/>
      <c r="L459" s="14"/>
      <c r="M459" s="17"/>
      <c r="N459" s="17"/>
      <c r="O459" s="17"/>
      <c r="P459" s="17"/>
      <c r="Q459" s="17"/>
      <c r="R459" s="17"/>
      <c r="S459" s="17"/>
      <c r="T459" s="17"/>
      <c r="U459" s="17"/>
      <c r="V459" s="17"/>
      <c r="W459" s="17"/>
      <c r="X459" s="17"/>
      <c r="Y459" s="17"/>
      <c r="Z459" s="17"/>
      <c r="AA459" s="17"/>
      <c r="AB459" s="17"/>
    </row>
    <row r="460" ht="15.75" customHeight="1">
      <c r="A460" s="9"/>
      <c r="B460" s="9"/>
      <c r="C460" s="9"/>
      <c r="D460" s="9"/>
      <c r="E460" s="9"/>
      <c r="F460" s="9"/>
      <c r="G460" s="9"/>
      <c r="H460" s="9"/>
      <c r="I460" s="9"/>
      <c r="J460" s="9"/>
      <c r="K460" s="14"/>
      <c r="L460" s="14"/>
      <c r="M460" s="17"/>
      <c r="N460" s="17"/>
      <c r="O460" s="17"/>
      <c r="P460" s="17"/>
      <c r="Q460" s="17"/>
      <c r="R460" s="17"/>
      <c r="S460" s="17"/>
      <c r="T460" s="17"/>
      <c r="U460" s="17"/>
      <c r="V460" s="17"/>
      <c r="W460" s="17"/>
      <c r="X460" s="17"/>
      <c r="Y460" s="17"/>
      <c r="Z460" s="17"/>
      <c r="AA460" s="17"/>
      <c r="AB460" s="17"/>
    </row>
    <row r="461" ht="15.75" customHeight="1">
      <c r="A461" s="9"/>
      <c r="B461" s="9"/>
      <c r="C461" s="9"/>
      <c r="D461" s="9"/>
      <c r="E461" s="9"/>
      <c r="F461" s="9"/>
      <c r="G461" s="9"/>
      <c r="H461" s="9"/>
      <c r="I461" s="9"/>
      <c r="J461" s="9"/>
      <c r="K461" s="14"/>
      <c r="L461" s="14"/>
      <c r="M461" s="17"/>
      <c r="N461" s="17"/>
      <c r="O461" s="17"/>
      <c r="P461" s="17"/>
      <c r="Q461" s="17"/>
      <c r="R461" s="17"/>
      <c r="S461" s="17"/>
      <c r="T461" s="17"/>
      <c r="U461" s="17"/>
      <c r="V461" s="17"/>
      <c r="W461" s="17"/>
      <c r="X461" s="17"/>
      <c r="Y461" s="17"/>
      <c r="Z461" s="17"/>
      <c r="AA461" s="17"/>
      <c r="AB461" s="17"/>
    </row>
    <row r="462" ht="15.75" customHeight="1">
      <c r="A462" s="9"/>
      <c r="B462" s="9"/>
      <c r="C462" s="9"/>
      <c r="D462" s="9"/>
      <c r="E462" s="9"/>
      <c r="F462" s="9"/>
      <c r="G462" s="9"/>
      <c r="H462" s="9"/>
      <c r="I462" s="9"/>
      <c r="J462" s="9"/>
      <c r="K462" s="14"/>
      <c r="L462" s="14"/>
      <c r="M462" s="17"/>
      <c r="N462" s="17"/>
      <c r="O462" s="17"/>
      <c r="P462" s="17"/>
      <c r="Q462" s="17"/>
      <c r="R462" s="17"/>
      <c r="S462" s="17"/>
      <c r="T462" s="17"/>
      <c r="U462" s="17"/>
      <c r="V462" s="17"/>
      <c r="W462" s="17"/>
      <c r="X462" s="17"/>
      <c r="Y462" s="17"/>
      <c r="Z462" s="17"/>
      <c r="AA462" s="17"/>
      <c r="AB462" s="17"/>
    </row>
    <row r="463" ht="15.75" customHeight="1">
      <c r="A463" s="9"/>
      <c r="B463" s="9"/>
      <c r="C463" s="9"/>
      <c r="D463" s="9"/>
      <c r="E463" s="9"/>
      <c r="F463" s="9"/>
      <c r="G463" s="9"/>
      <c r="H463" s="9"/>
      <c r="I463" s="9"/>
      <c r="J463" s="9"/>
      <c r="K463" s="14"/>
      <c r="L463" s="14"/>
      <c r="M463" s="17"/>
      <c r="N463" s="17"/>
      <c r="O463" s="17"/>
      <c r="P463" s="17"/>
      <c r="Q463" s="17"/>
      <c r="R463" s="17"/>
      <c r="S463" s="17"/>
      <c r="T463" s="17"/>
      <c r="U463" s="17"/>
      <c r="V463" s="17"/>
      <c r="W463" s="17"/>
      <c r="X463" s="17"/>
      <c r="Y463" s="17"/>
      <c r="Z463" s="17"/>
      <c r="AA463" s="17"/>
      <c r="AB463" s="17"/>
    </row>
    <row r="464" ht="15.75" customHeight="1">
      <c r="A464" s="9"/>
      <c r="B464" s="9"/>
      <c r="C464" s="9"/>
      <c r="D464" s="9"/>
      <c r="E464" s="9"/>
      <c r="F464" s="9"/>
      <c r="G464" s="9"/>
      <c r="H464" s="9"/>
      <c r="I464" s="9"/>
      <c r="J464" s="9"/>
      <c r="K464" s="14"/>
      <c r="L464" s="14"/>
      <c r="M464" s="17"/>
      <c r="N464" s="17"/>
      <c r="O464" s="17"/>
      <c r="P464" s="17"/>
      <c r="Q464" s="17"/>
      <c r="R464" s="17"/>
      <c r="S464" s="17"/>
      <c r="T464" s="17"/>
      <c r="U464" s="17"/>
      <c r="V464" s="17"/>
      <c r="W464" s="17"/>
      <c r="X464" s="17"/>
      <c r="Y464" s="17"/>
      <c r="Z464" s="17"/>
      <c r="AA464" s="17"/>
      <c r="AB464" s="17"/>
    </row>
    <row r="465" ht="15.75" customHeight="1">
      <c r="A465" s="9"/>
      <c r="B465" s="9"/>
      <c r="C465" s="9"/>
      <c r="D465" s="9"/>
      <c r="E465" s="9"/>
      <c r="F465" s="9"/>
      <c r="G465" s="9"/>
      <c r="H465" s="9"/>
      <c r="I465" s="9"/>
      <c r="J465" s="9"/>
      <c r="K465" s="14"/>
      <c r="L465" s="14"/>
      <c r="M465" s="17"/>
      <c r="N465" s="17"/>
      <c r="O465" s="17"/>
      <c r="P465" s="17"/>
      <c r="Q465" s="17"/>
      <c r="R465" s="17"/>
      <c r="S465" s="17"/>
      <c r="T465" s="17"/>
      <c r="U465" s="17"/>
      <c r="V465" s="17"/>
      <c r="W465" s="17"/>
      <c r="X465" s="17"/>
      <c r="Y465" s="17"/>
      <c r="Z465" s="17"/>
      <c r="AA465" s="17"/>
      <c r="AB465" s="17"/>
    </row>
    <row r="466" ht="15.75" customHeight="1">
      <c r="A466" s="9"/>
      <c r="B466" s="9"/>
      <c r="C466" s="9"/>
      <c r="D466" s="9"/>
      <c r="E466" s="9"/>
      <c r="F466" s="9"/>
      <c r="G466" s="9"/>
      <c r="H466" s="9"/>
      <c r="I466" s="9"/>
      <c r="J466" s="9"/>
      <c r="K466" s="14"/>
      <c r="L466" s="14"/>
      <c r="M466" s="17"/>
      <c r="N466" s="17"/>
      <c r="O466" s="17"/>
      <c r="P466" s="17"/>
      <c r="Q466" s="17"/>
      <c r="R466" s="17"/>
      <c r="S466" s="17"/>
      <c r="T466" s="17"/>
      <c r="U466" s="17"/>
      <c r="V466" s="17"/>
      <c r="W466" s="17"/>
      <c r="X466" s="17"/>
      <c r="Y466" s="17"/>
      <c r="Z466" s="17"/>
      <c r="AA466" s="17"/>
      <c r="AB466" s="17"/>
    </row>
    <row r="467" ht="15.75" customHeight="1">
      <c r="A467" s="9"/>
      <c r="B467" s="9"/>
      <c r="C467" s="9"/>
      <c r="D467" s="9"/>
      <c r="E467" s="9"/>
      <c r="F467" s="9"/>
      <c r="G467" s="9"/>
      <c r="H467" s="9"/>
      <c r="I467" s="9"/>
      <c r="J467" s="9"/>
      <c r="K467" s="14"/>
      <c r="L467" s="14"/>
      <c r="M467" s="17"/>
      <c r="N467" s="17"/>
      <c r="O467" s="17"/>
      <c r="P467" s="17"/>
      <c r="Q467" s="17"/>
      <c r="R467" s="17"/>
      <c r="S467" s="17"/>
      <c r="T467" s="17"/>
      <c r="U467" s="17"/>
      <c r="V467" s="17"/>
      <c r="W467" s="17"/>
      <c r="X467" s="17"/>
      <c r="Y467" s="17"/>
      <c r="Z467" s="17"/>
      <c r="AA467" s="17"/>
      <c r="AB467" s="17"/>
    </row>
    <row r="468" ht="15.75" customHeight="1">
      <c r="A468" s="9"/>
      <c r="B468" s="9"/>
      <c r="C468" s="9"/>
      <c r="D468" s="9"/>
      <c r="E468" s="9"/>
      <c r="F468" s="9"/>
      <c r="G468" s="9"/>
      <c r="H468" s="9"/>
      <c r="I468" s="9"/>
      <c r="J468" s="9"/>
      <c r="K468" s="14"/>
      <c r="L468" s="14"/>
      <c r="M468" s="17"/>
      <c r="N468" s="17"/>
      <c r="O468" s="17"/>
      <c r="P468" s="17"/>
      <c r="Q468" s="17"/>
      <c r="R468" s="17"/>
      <c r="S468" s="17"/>
      <c r="T468" s="17"/>
      <c r="U468" s="17"/>
      <c r="V468" s="17"/>
      <c r="W468" s="17"/>
      <c r="X468" s="17"/>
      <c r="Y468" s="17"/>
      <c r="Z468" s="17"/>
      <c r="AA468" s="17"/>
      <c r="AB468" s="17"/>
    </row>
    <row r="469" ht="15.75" customHeight="1">
      <c r="A469" s="9"/>
      <c r="B469" s="9"/>
      <c r="C469" s="9"/>
      <c r="D469" s="9"/>
      <c r="E469" s="9"/>
      <c r="F469" s="9"/>
      <c r="G469" s="9"/>
      <c r="H469" s="9"/>
      <c r="I469" s="9"/>
      <c r="J469" s="9"/>
      <c r="K469" s="14"/>
      <c r="L469" s="14"/>
      <c r="M469" s="17"/>
      <c r="N469" s="17"/>
      <c r="O469" s="17"/>
      <c r="P469" s="17"/>
      <c r="Q469" s="17"/>
      <c r="R469" s="17"/>
      <c r="S469" s="17"/>
      <c r="T469" s="17"/>
      <c r="U469" s="17"/>
      <c r="V469" s="17"/>
      <c r="W469" s="17"/>
      <c r="X469" s="17"/>
      <c r="Y469" s="17"/>
      <c r="Z469" s="17"/>
      <c r="AA469" s="17"/>
      <c r="AB469" s="17"/>
    </row>
    <row r="470" ht="15.75" customHeight="1">
      <c r="A470" s="9"/>
      <c r="B470" s="9"/>
      <c r="C470" s="9"/>
      <c r="D470" s="9"/>
      <c r="E470" s="9"/>
      <c r="F470" s="9"/>
      <c r="G470" s="9"/>
      <c r="H470" s="9"/>
      <c r="I470" s="9"/>
      <c r="J470" s="9"/>
      <c r="K470" s="14"/>
      <c r="L470" s="14"/>
      <c r="M470" s="17"/>
      <c r="N470" s="17"/>
      <c r="O470" s="17"/>
      <c r="P470" s="17"/>
      <c r="Q470" s="17"/>
      <c r="R470" s="17"/>
      <c r="S470" s="17"/>
      <c r="T470" s="17"/>
      <c r="U470" s="17"/>
      <c r="V470" s="17"/>
      <c r="W470" s="17"/>
      <c r="X470" s="17"/>
      <c r="Y470" s="17"/>
      <c r="Z470" s="17"/>
      <c r="AA470" s="17"/>
      <c r="AB470" s="17"/>
    </row>
    <row r="471" ht="15.75" customHeight="1">
      <c r="A471" s="9"/>
      <c r="B471" s="9"/>
      <c r="C471" s="9"/>
      <c r="D471" s="9"/>
      <c r="E471" s="9"/>
      <c r="F471" s="9"/>
      <c r="G471" s="9"/>
      <c r="H471" s="9"/>
      <c r="I471" s="9"/>
      <c r="J471" s="9"/>
      <c r="K471" s="14"/>
      <c r="L471" s="14"/>
      <c r="M471" s="17"/>
      <c r="N471" s="17"/>
      <c r="O471" s="17"/>
      <c r="P471" s="17"/>
      <c r="Q471" s="17"/>
      <c r="R471" s="17"/>
      <c r="S471" s="17"/>
      <c r="T471" s="17"/>
      <c r="U471" s="17"/>
      <c r="V471" s="17"/>
      <c r="W471" s="17"/>
      <c r="X471" s="17"/>
      <c r="Y471" s="17"/>
      <c r="Z471" s="17"/>
      <c r="AA471" s="17"/>
      <c r="AB471" s="17"/>
    </row>
    <row r="472" ht="15.75" customHeight="1">
      <c r="A472" s="9"/>
      <c r="B472" s="9"/>
      <c r="C472" s="9"/>
      <c r="D472" s="9"/>
      <c r="E472" s="9"/>
      <c r="F472" s="9"/>
      <c r="G472" s="9"/>
      <c r="H472" s="9"/>
      <c r="I472" s="9"/>
      <c r="J472" s="9"/>
      <c r="K472" s="14"/>
      <c r="L472" s="14"/>
      <c r="M472" s="17"/>
      <c r="N472" s="17"/>
      <c r="O472" s="17"/>
      <c r="P472" s="17"/>
      <c r="Q472" s="17"/>
      <c r="R472" s="17"/>
      <c r="S472" s="17"/>
      <c r="T472" s="17"/>
      <c r="U472" s="17"/>
      <c r="V472" s="17"/>
      <c r="W472" s="17"/>
      <c r="X472" s="17"/>
      <c r="Y472" s="17"/>
      <c r="Z472" s="17"/>
      <c r="AA472" s="17"/>
      <c r="AB472" s="17"/>
    </row>
    <row r="473" ht="15.75" customHeight="1">
      <c r="A473" s="9"/>
      <c r="B473" s="9"/>
      <c r="C473" s="9"/>
      <c r="D473" s="9"/>
      <c r="E473" s="9"/>
      <c r="F473" s="9"/>
      <c r="G473" s="9"/>
      <c r="H473" s="9"/>
      <c r="I473" s="9"/>
      <c r="J473" s="9"/>
      <c r="K473" s="14"/>
      <c r="L473" s="14"/>
      <c r="M473" s="17"/>
      <c r="N473" s="17"/>
      <c r="O473" s="17"/>
      <c r="P473" s="17"/>
      <c r="Q473" s="17"/>
      <c r="R473" s="17"/>
      <c r="S473" s="17"/>
      <c r="T473" s="17"/>
      <c r="U473" s="17"/>
      <c r="V473" s="17"/>
      <c r="W473" s="17"/>
      <c r="X473" s="17"/>
      <c r="Y473" s="17"/>
      <c r="Z473" s="17"/>
      <c r="AA473" s="17"/>
      <c r="AB473" s="17"/>
    </row>
    <row r="474" ht="15.75" customHeight="1">
      <c r="A474" s="9"/>
      <c r="B474" s="9"/>
      <c r="C474" s="9"/>
      <c r="D474" s="9"/>
      <c r="E474" s="9"/>
      <c r="F474" s="9"/>
      <c r="G474" s="9"/>
      <c r="H474" s="9"/>
      <c r="I474" s="9"/>
      <c r="J474" s="9"/>
      <c r="K474" s="14"/>
      <c r="L474" s="14"/>
      <c r="M474" s="17"/>
      <c r="N474" s="17"/>
      <c r="O474" s="17"/>
      <c r="P474" s="17"/>
      <c r="Q474" s="17"/>
      <c r="R474" s="17"/>
      <c r="S474" s="17"/>
      <c r="T474" s="17"/>
      <c r="U474" s="17"/>
      <c r="V474" s="17"/>
      <c r="W474" s="17"/>
      <c r="X474" s="17"/>
      <c r="Y474" s="17"/>
      <c r="Z474" s="17"/>
      <c r="AA474" s="17"/>
      <c r="AB474" s="17"/>
    </row>
    <row r="475" ht="15.75" customHeight="1">
      <c r="A475" s="9"/>
      <c r="B475" s="9"/>
      <c r="C475" s="9"/>
      <c r="D475" s="9"/>
      <c r="E475" s="9"/>
      <c r="F475" s="9"/>
      <c r="G475" s="9"/>
      <c r="H475" s="9"/>
      <c r="I475" s="9"/>
      <c r="J475" s="9"/>
      <c r="K475" s="14"/>
      <c r="L475" s="14"/>
      <c r="M475" s="17"/>
      <c r="N475" s="17"/>
      <c r="O475" s="17"/>
      <c r="P475" s="17"/>
      <c r="Q475" s="17"/>
      <c r="R475" s="17"/>
      <c r="S475" s="17"/>
      <c r="T475" s="17"/>
      <c r="U475" s="17"/>
      <c r="V475" s="17"/>
      <c r="W475" s="17"/>
      <c r="X475" s="17"/>
      <c r="Y475" s="17"/>
      <c r="Z475" s="17"/>
      <c r="AA475" s="17"/>
      <c r="AB475" s="17"/>
    </row>
    <row r="476" ht="15.75" customHeight="1">
      <c r="A476" s="9"/>
      <c r="B476" s="9"/>
      <c r="C476" s="9"/>
      <c r="D476" s="9"/>
      <c r="E476" s="9"/>
      <c r="F476" s="9"/>
      <c r="G476" s="9"/>
      <c r="H476" s="9"/>
      <c r="I476" s="9"/>
      <c r="J476" s="9"/>
      <c r="K476" s="14"/>
      <c r="L476" s="14"/>
      <c r="M476" s="17"/>
      <c r="N476" s="17"/>
      <c r="O476" s="17"/>
      <c r="P476" s="17"/>
      <c r="Q476" s="17"/>
      <c r="R476" s="17"/>
      <c r="S476" s="17"/>
      <c r="T476" s="17"/>
      <c r="U476" s="17"/>
      <c r="V476" s="17"/>
      <c r="W476" s="17"/>
      <c r="X476" s="17"/>
      <c r="Y476" s="17"/>
      <c r="Z476" s="17"/>
      <c r="AA476" s="17"/>
      <c r="AB476" s="17"/>
    </row>
    <row r="477" ht="15.75" customHeight="1">
      <c r="A477" s="9"/>
      <c r="B477" s="9"/>
      <c r="C477" s="9"/>
      <c r="D477" s="9"/>
      <c r="E477" s="9"/>
      <c r="F477" s="9"/>
      <c r="G477" s="9"/>
      <c r="H477" s="9"/>
      <c r="I477" s="9"/>
      <c r="J477" s="9"/>
      <c r="K477" s="14"/>
      <c r="L477" s="14"/>
      <c r="M477" s="17"/>
      <c r="N477" s="17"/>
      <c r="O477" s="17"/>
      <c r="P477" s="17"/>
      <c r="Q477" s="17"/>
      <c r="R477" s="17"/>
      <c r="S477" s="17"/>
      <c r="T477" s="17"/>
      <c r="U477" s="17"/>
      <c r="V477" s="17"/>
      <c r="W477" s="17"/>
      <c r="X477" s="17"/>
      <c r="Y477" s="17"/>
      <c r="Z477" s="17"/>
      <c r="AA477" s="17"/>
      <c r="AB477" s="17"/>
    </row>
    <row r="478" ht="15.75" customHeight="1">
      <c r="A478" s="9"/>
      <c r="B478" s="9"/>
      <c r="C478" s="9"/>
      <c r="D478" s="9"/>
      <c r="E478" s="9"/>
      <c r="F478" s="9"/>
      <c r="G478" s="9"/>
      <c r="H478" s="9"/>
      <c r="I478" s="9"/>
      <c r="J478" s="9"/>
      <c r="K478" s="14"/>
      <c r="L478" s="14"/>
      <c r="M478" s="17"/>
      <c r="N478" s="17"/>
      <c r="O478" s="17"/>
      <c r="P478" s="17"/>
      <c r="Q478" s="17"/>
      <c r="R478" s="17"/>
      <c r="S478" s="17"/>
      <c r="T478" s="17"/>
      <c r="U478" s="17"/>
      <c r="V478" s="17"/>
      <c r="W478" s="17"/>
      <c r="X478" s="17"/>
      <c r="Y478" s="17"/>
      <c r="Z478" s="17"/>
      <c r="AA478" s="17"/>
      <c r="AB478" s="17"/>
    </row>
    <row r="479" ht="15.75" customHeight="1">
      <c r="A479" s="9"/>
      <c r="B479" s="9"/>
      <c r="C479" s="9"/>
      <c r="D479" s="9"/>
      <c r="E479" s="9"/>
      <c r="F479" s="9"/>
      <c r="G479" s="9"/>
      <c r="H479" s="9"/>
      <c r="I479" s="9"/>
      <c r="J479" s="9"/>
      <c r="K479" s="14"/>
      <c r="L479" s="14"/>
      <c r="M479" s="17"/>
      <c r="N479" s="17"/>
      <c r="O479" s="17"/>
      <c r="P479" s="17"/>
      <c r="Q479" s="17"/>
      <c r="R479" s="17"/>
      <c r="S479" s="17"/>
      <c r="T479" s="17"/>
      <c r="U479" s="17"/>
      <c r="V479" s="17"/>
      <c r="W479" s="17"/>
      <c r="X479" s="17"/>
      <c r="Y479" s="17"/>
      <c r="Z479" s="17"/>
      <c r="AA479" s="17"/>
      <c r="AB479" s="17"/>
    </row>
    <row r="480" ht="15.75" customHeight="1">
      <c r="A480" s="9"/>
      <c r="B480" s="9"/>
      <c r="C480" s="9"/>
      <c r="D480" s="9"/>
      <c r="E480" s="9"/>
      <c r="F480" s="9"/>
      <c r="G480" s="9"/>
      <c r="H480" s="9"/>
      <c r="I480" s="9"/>
      <c r="J480" s="9"/>
      <c r="K480" s="14"/>
      <c r="L480" s="14"/>
      <c r="M480" s="17"/>
      <c r="N480" s="17"/>
      <c r="O480" s="17"/>
      <c r="P480" s="17"/>
      <c r="Q480" s="17"/>
      <c r="R480" s="17"/>
      <c r="S480" s="17"/>
      <c r="T480" s="17"/>
      <c r="U480" s="17"/>
      <c r="V480" s="17"/>
      <c r="W480" s="17"/>
      <c r="X480" s="17"/>
      <c r="Y480" s="17"/>
      <c r="Z480" s="17"/>
      <c r="AA480" s="17"/>
      <c r="AB480" s="17"/>
    </row>
    <row r="481" ht="15.75" customHeight="1">
      <c r="A481" s="9"/>
      <c r="B481" s="9"/>
      <c r="C481" s="9"/>
      <c r="D481" s="9"/>
      <c r="E481" s="9"/>
      <c r="F481" s="9"/>
      <c r="G481" s="9"/>
      <c r="H481" s="9"/>
      <c r="I481" s="9"/>
      <c r="J481" s="9"/>
      <c r="K481" s="14"/>
      <c r="L481" s="14"/>
      <c r="M481" s="17"/>
      <c r="N481" s="17"/>
      <c r="O481" s="17"/>
      <c r="P481" s="17"/>
      <c r="Q481" s="17"/>
      <c r="R481" s="17"/>
      <c r="S481" s="17"/>
      <c r="T481" s="17"/>
      <c r="U481" s="17"/>
      <c r="V481" s="17"/>
      <c r="W481" s="17"/>
      <c r="X481" s="17"/>
      <c r="Y481" s="17"/>
      <c r="Z481" s="17"/>
      <c r="AA481" s="17"/>
      <c r="AB481" s="17"/>
    </row>
    <row r="482" ht="15.75" customHeight="1">
      <c r="A482" s="9"/>
      <c r="B482" s="9"/>
      <c r="C482" s="9"/>
      <c r="D482" s="9"/>
      <c r="E482" s="9"/>
      <c r="F482" s="9"/>
      <c r="G482" s="9"/>
      <c r="H482" s="9"/>
      <c r="I482" s="9"/>
      <c r="J482" s="9"/>
      <c r="K482" s="14"/>
      <c r="L482" s="14"/>
      <c r="M482" s="17"/>
      <c r="N482" s="17"/>
      <c r="O482" s="17"/>
      <c r="P482" s="17"/>
      <c r="Q482" s="17"/>
      <c r="R482" s="17"/>
      <c r="S482" s="17"/>
      <c r="T482" s="17"/>
      <c r="U482" s="17"/>
      <c r="V482" s="17"/>
      <c r="W482" s="17"/>
      <c r="X482" s="17"/>
      <c r="Y482" s="17"/>
      <c r="Z482" s="17"/>
      <c r="AA482" s="17"/>
      <c r="AB482" s="17"/>
    </row>
    <row r="483" ht="15.75" customHeight="1">
      <c r="A483" s="9"/>
      <c r="B483" s="9"/>
      <c r="C483" s="9"/>
      <c r="D483" s="9"/>
      <c r="E483" s="9"/>
      <c r="F483" s="9"/>
      <c r="G483" s="9"/>
      <c r="H483" s="9"/>
      <c r="I483" s="9"/>
      <c r="J483" s="9"/>
      <c r="K483" s="14"/>
      <c r="L483" s="14"/>
      <c r="M483" s="17"/>
      <c r="N483" s="17"/>
      <c r="O483" s="17"/>
      <c r="P483" s="17"/>
      <c r="Q483" s="17"/>
      <c r="R483" s="17"/>
      <c r="S483" s="17"/>
      <c r="T483" s="17"/>
      <c r="U483" s="17"/>
      <c r="V483" s="17"/>
      <c r="W483" s="17"/>
      <c r="X483" s="17"/>
      <c r="Y483" s="17"/>
      <c r="Z483" s="17"/>
      <c r="AA483" s="17"/>
      <c r="AB483" s="17"/>
    </row>
    <row r="484" ht="15.75" customHeight="1">
      <c r="A484" s="9"/>
      <c r="B484" s="9"/>
      <c r="C484" s="9"/>
      <c r="D484" s="9"/>
      <c r="E484" s="9"/>
      <c r="F484" s="9"/>
      <c r="G484" s="9"/>
      <c r="H484" s="9"/>
      <c r="I484" s="9"/>
      <c r="J484" s="9"/>
      <c r="K484" s="14"/>
      <c r="L484" s="14"/>
      <c r="M484" s="17"/>
      <c r="N484" s="17"/>
      <c r="O484" s="17"/>
      <c r="P484" s="17"/>
      <c r="Q484" s="17"/>
      <c r="R484" s="17"/>
      <c r="S484" s="17"/>
      <c r="T484" s="17"/>
      <c r="U484" s="17"/>
      <c r="V484" s="17"/>
      <c r="W484" s="17"/>
      <c r="X484" s="17"/>
      <c r="Y484" s="17"/>
      <c r="Z484" s="17"/>
      <c r="AA484" s="17"/>
      <c r="AB484" s="17"/>
    </row>
    <row r="485" ht="15.75" customHeight="1">
      <c r="A485" s="9"/>
      <c r="B485" s="9"/>
      <c r="C485" s="9"/>
      <c r="D485" s="9"/>
      <c r="E485" s="9"/>
      <c r="F485" s="9"/>
      <c r="G485" s="9"/>
      <c r="H485" s="9"/>
      <c r="I485" s="9"/>
      <c r="J485" s="9"/>
      <c r="K485" s="14"/>
      <c r="L485" s="14"/>
      <c r="M485" s="17"/>
      <c r="N485" s="17"/>
      <c r="O485" s="17"/>
      <c r="P485" s="17"/>
      <c r="Q485" s="17"/>
      <c r="R485" s="17"/>
      <c r="S485" s="17"/>
      <c r="T485" s="17"/>
      <c r="U485" s="17"/>
      <c r="V485" s="17"/>
      <c r="W485" s="17"/>
      <c r="X485" s="17"/>
      <c r="Y485" s="17"/>
      <c r="Z485" s="17"/>
      <c r="AA485" s="17"/>
      <c r="AB485" s="17"/>
    </row>
    <row r="486" ht="15.75" customHeight="1">
      <c r="A486" s="9"/>
      <c r="B486" s="9"/>
      <c r="C486" s="9"/>
      <c r="D486" s="9"/>
      <c r="E486" s="9"/>
      <c r="F486" s="9"/>
      <c r="G486" s="9"/>
      <c r="H486" s="9"/>
      <c r="I486" s="9"/>
      <c r="J486" s="9"/>
      <c r="K486" s="14"/>
      <c r="L486" s="14"/>
      <c r="M486" s="17"/>
      <c r="N486" s="17"/>
      <c r="O486" s="17"/>
      <c r="P486" s="17"/>
      <c r="Q486" s="17"/>
      <c r="R486" s="17"/>
      <c r="S486" s="17"/>
      <c r="T486" s="17"/>
      <c r="U486" s="17"/>
      <c r="V486" s="17"/>
      <c r="W486" s="17"/>
      <c r="X486" s="17"/>
      <c r="Y486" s="17"/>
      <c r="Z486" s="17"/>
      <c r="AA486" s="17"/>
      <c r="AB486" s="17"/>
    </row>
    <row r="487" ht="15.75" customHeight="1">
      <c r="A487" s="9"/>
      <c r="B487" s="9"/>
      <c r="C487" s="9"/>
      <c r="D487" s="9"/>
      <c r="E487" s="9"/>
      <c r="F487" s="9"/>
      <c r="G487" s="9"/>
      <c r="H487" s="9"/>
      <c r="I487" s="9"/>
      <c r="J487" s="9"/>
      <c r="K487" s="14"/>
      <c r="L487" s="14"/>
      <c r="M487" s="17"/>
      <c r="N487" s="17"/>
      <c r="O487" s="17"/>
      <c r="P487" s="17"/>
      <c r="Q487" s="17"/>
      <c r="R487" s="17"/>
      <c r="S487" s="17"/>
      <c r="T487" s="17"/>
      <c r="U487" s="17"/>
      <c r="V487" s="17"/>
      <c r="W487" s="17"/>
      <c r="X487" s="17"/>
      <c r="Y487" s="17"/>
      <c r="Z487" s="17"/>
      <c r="AA487" s="17"/>
      <c r="AB487" s="17"/>
    </row>
    <row r="488" ht="15.75" customHeight="1">
      <c r="A488" s="9"/>
      <c r="B488" s="9"/>
      <c r="C488" s="9"/>
      <c r="D488" s="9"/>
      <c r="E488" s="9"/>
      <c r="F488" s="9"/>
      <c r="G488" s="9"/>
      <c r="H488" s="9"/>
      <c r="I488" s="9"/>
      <c r="J488" s="9"/>
      <c r="K488" s="14"/>
      <c r="L488" s="14"/>
      <c r="M488" s="17"/>
      <c r="N488" s="17"/>
      <c r="O488" s="17"/>
      <c r="P488" s="17"/>
      <c r="Q488" s="17"/>
      <c r="R488" s="17"/>
      <c r="S488" s="17"/>
      <c r="T488" s="17"/>
      <c r="U488" s="17"/>
      <c r="V488" s="17"/>
      <c r="W488" s="17"/>
      <c r="X488" s="17"/>
      <c r="Y488" s="17"/>
      <c r="Z488" s="17"/>
      <c r="AA488" s="17"/>
      <c r="AB488" s="17"/>
    </row>
    <row r="489" ht="15.75" customHeight="1">
      <c r="A489" s="9"/>
      <c r="B489" s="9"/>
      <c r="C489" s="9"/>
      <c r="D489" s="9"/>
      <c r="E489" s="9"/>
      <c r="F489" s="9"/>
      <c r="G489" s="9"/>
      <c r="H489" s="9"/>
      <c r="I489" s="9"/>
      <c r="J489" s="9"/>
      <c r="K489" s="14"/>
      <c r="L489" s="14"/>
      <c r="M489" s="17"/>
      <c r="N489" s="17"/>
      <c r="O489" s="17"/>
      <c r="P489" s="17"/>
      <c r="Q489" s="17"/>
      <c r="R489" s="17"/>
      <c r="S489" s="17"/>
      <c r="T489" s="17"/>
      <c r="U489" s="17"/>
      <c r="V489" s="17"/>
      <c r="W489" s="17"/>
      <c r="X489" s="17"/>
      <c r="Y489" s="17"/>
      <c r="Z489" s="17"/>
      <c r="AA489" s="17"/>
      <c r="AB489" s="17"/>
    </row>
    <row r="490" ht="15.75" customHeight="1">
      <c r="A490" s="9"/>
      <c r="B490" s="9"/>
      <c r="C490" s="9"/>
      <c r="D490" s="9"/>
      <c r="E490" s="9"/>
      <c r="F490" s="9"/>
      <c r="G490" s="9"/>
      <c r="H490" s="9"/>
      <c r="I490" s="9"/>
      <c r="J490" s="9"/>
      <c r="K490" s="14"/>
      <c r="L490" s="14"/>
      <c r="M490" s="17"/>
      <c r="N490" s="17"/>
      <c r="O490" s="17"/>
      <c r="P490" s="17"/>
      <c r="Q490" s="17"/>
      <c r="R490" s="17"/>
      <c r="S490" s="17"/>
      <c r="T490" s="17"/>
      <c r="U490" s="17"/>
      <c r="V490" s="17"/>
      <c r="W490" s="17"/>
      <c r="X490" s="17"/>
      <c r="Y490" s="17"/>
      <c r="Z490" s="17"/>
      <c r="AA490" s="17"/>
      <c r="AB490" s="17"/>
    </row>
    <row r="491" ht="15.75" customHeight="1">
      <c r="A491" s="9"/>
      <c r="B491" s="9"/>
      <c r="C491" s="9"/>
      <c r="D491" s="9"/>
      <c r="E491" s="9"/>
      <c r="F491" s="9"/>
      <c r="G491" s="9"/>
      <c r="H491" s="9"/>
      <c r="I491" s="9"/>
      <c r="J491" s="9"/>
      <c r="K491" s="14"/>
      <c r="L491" s="14"/>
      <c r="M491" s="17"/>
      <c r="N491" s="17"/>
      <c r="O491" s="17"/>
      <c r="P491" s="17"/>
      <c r="Q491" s="17"/>
      <c r="R491" s="17"/>
      <c r="S491" s="17"/>
      <c r="T491" s="17"/>
      <c r="U491" s="17"/>
      <c r="V491" s="17"/>
      <c r="W491" s="17"/>
      <c r="X491" s="17"/>
      <c r="Y491" s="17"/>
      <c r="Z491" s="17"/>
      <c r="AA491" s="17"/>
      <c r="AB491" s="17"/>
    </row>
    <row r="492" ht="15.75" customHeight="1">
      <c r="A492" s="9"/>
      <c r="B492" s="9"/>
      <c r="C492" s="9"/>
      <c r="D492" s="9"/>
      <c r="E492" s="9"/>
      <c r="F492" s="9"/>
      <c r="G492" s="9"/>
      <c r="H492" s="9"/>
      <c r="I492" s="9"/>
      <c r="J492" s="9"/>
      <c r="K492" s="14"/>
      <c r="L492" s="14"/>
      <c r="M492" s="17"/>
      <c r="N492" s="17"/>
      <c r="O492" s="17"/>
      <c r="P492" s="17"/>
      <c r="Q492" s="17"/>
      <c r="R492" s="17"/>
      <c r="S492" s="17"/>
      <c r="T492" s="17"/>
      <c r="U492" s="17"/>
      <c r="V492" s="17"/>
      <c r="W492" s="17"/>
      <c r="X492" s="17"/>
      <c r="Y492" s="17"/>
      <c r="Z492" s="17"/>
      <c r="AA492" s="17"/>
      <c r="AB492" s="17"/>
    </row>
    <row r="493" ht="15.75" customHeight="1">
      <c r="A493" s="9"/>
      <c r="B493" s="9"/>
      <c r="C493" s="9"/>
      <c r="D493" s="9"/>
      <c r="E493" s="9"/>
      <c r="F493" s="9"/>
      <c r="G493" s="9"/>
      <c r="H493" s="9"/>
      <c r="I493" s="9"/>
      <c r="J493" s="9"/>
      <c r="K493" s="14"/>
      <c r="L493" s="14"/>
      <c r="M493" s="17"/>
      <c r="N493" s="17"/>
      <c r="O493" s="17"/>
      <c r="P493" s="17"/>
      <c r="Q493" s="17"/>
      <c r="R493" s="17"/>
      <c r="S493" s="17"/>
      <c r="T493" s="17"/>
      <c r="U493" s="17"/>
      <c r="V493" s="17"/>
      <c r="W493" s="17"/>
      <c r="X493" s="17"/>
      <c r="Y493" s="17"/>
      <c r="Z493" s="17"/>
      <c r="AA493" s="17"/>
      <c r="AB493" s="17"/>
    </row>
    <row r="494" ht="15.75" customHeight="1">
      <c r="A494" s="9"/>
      <c r="B494" s="9"/>
      <c r="C494" s="9"/>
      <c r="D494" s="9"/>
      <c r="E494" s="9"/>
      <c r="F494" s="9"/>
      <c r="G494" s="9"/>
      <c r="H494" s="9"/>
      <c r="I494" s="9"/>
      <c r="J494" s="9"/>
      <c r="K494" s="14"/>
      <c r="L494" s="14"/>
      <c r="M494" s="17"/>
      <c r="N494" s="17"/>
      <c r="O494" s="17"/>
      <c r="P494" s="17"/>
      <c r="Q494" s="17"/>
      <c r="R494" s="17"/>
      <c r="S494" s="17"/>
      <c r="T494" s="17"/>
      <c r="U494" s="17"/>
      <c r="V494" s="17"/>
      <c r="W494" s="17"/>
      <c r="X494" s="17"/>
      <c r="Y494" s="17"/>
      <c r="Z494" s="17"/>
      <c r="AA494" s="17"/>
      <c r="AB494" s="17"/>
    </row>
    <row r="495" ht="15.75" customHeight="1">
      <c r="A495" s="9"/>
      <c r="B495" s="9"/>
      <c r="C495" s="9"/>
      <c r="D495" s="9"/>
      <c r="E495" s="9"/>
      <c r="F495" s="9"/>
      <c r="G495" s="9"/>
      <c r="H495" s="9"/>
      <c r="I495" s="9"/>
      <c r="J495" s="9"/>
      <c r="K495" s="14"/>
      <c r="L495" s="14"/>
      <c r="M495" s="17"/>
      <c r="N495" s="17"/>
      <c r="O495" s="17"/>
      <c r="P495" s="17"/>
      <c r="Q495" s="17"/>
      <c r="R495" s="17"/>
      <c r="S495" s="17"/>
      <c r="T495" s="17"/>
      <c r="U495" s="17"/>
      <c r="V495" s="17"/>
      <c r="W495" s="17"/>
      <c r="X495" s="17"/>
      <c r="Y495" s="17"/>
      <c r="Z495" s="17"/>
      <c r="AA495" s="17"/>
      <c r="AB495" s="17"/>
    </row>
    <row r="496" ht="15.75" customHeight="1">
      <c r="A496" s="9"/>
      <c r="B496" s="9"/>
      <c r="C496" s="9"/>
      <c r="D496" s="9"/>
      <c r="E496" s="9"/>
      <c r="F496" s="9"/>
      <c r="G496" s="9"/>
      <c r="H496" s="9"/>
      <c r="I496" s="9"/>
      <c r="J496" s="9"/>
      <c r="K496" s="14"/>
      <c r="L496" s="14"/>
      <c r="M496" s="17"/>
      <c r="N496" s="17"/>
      <c r="O496" s="17"/>
      <c r="P496" s="17"/>
      <c r="Q496" s="17"/>
      <c r="R496" s="17"/>
      <c r="S496" s="17"/>
      <c r="T496" s="17"/>
      <c r="U496" s="17"/>
      <c r="V496" s="17"/>
      <c r="W496" s="17"/>
      <c r="X496" s="17"/>
      <c r="Y496" s="17"/>
      <c r="Z496" s="17"/>
      <c r="AA496" s="17"/>
      <c r="AB496" s="17"/>
    </row>
    <row r="497" ht="15.75" customHeight="1">
      <c r="A497" s="9"/>
      <c r="B497" s="9"/>
      <c r="C497" s="9"/>
      <c r="D497" s="9"/>
      <c r="E497" s="9"/>
      <c r="F497" s="9"/>
      <c r="G497" s="9"/>
      <c r="H497" s="9"/>
      <c r="I497" s="9"/>
      <c r="J497" s="9"/>
      <c r="K497" s="14"/>
      <c r="L497" s="14"/>
      <c r="M497" s="17"/>
      <c r="N497" s="17"/>
      <c r="O497" s="17"/>
      <c r="P497" s="17"/>
      <c r="Q497" s="17"/>
      <c r="R497" s="17"/>
      <c r="S497" s="17"/>
      <c r="T497" s="17"/>
      <c r="U497" s="17"/>
      <c r="V497" s="17"/>
      <c r="W497" s="17"/>
      <c r="X497" s="17"/>
      <c r="Y497" s="17"/>
      <c r="Z497" s="17"/>
      <c r="AA497" s="17"/>
      <c r="AB497" s="17"/>
    </row>
    <row r="498" ht="15.75" customHeight="1">
      <c r="A498" s="9"/>
      <c r="B498" s="9"/>
      <c r="C498" s="9"/>
      <c r="D498" s="9"/>
      <c r="E498" s="9"/>
      <c r="F498" s="9"/>
      <c r="G498" s="9"/>
      <c r="H498" s="9"/>
      <c r="I498" s="9"/>
      <c r="J498" s="9"/>
      <c r="K498" s="14"/>
      <c r="L498" s="14"/>
      <c r="M498" s="17"/>
      <c r="N498" s="17"/>
      <c r="O498" s="17"/>
      <c r="P498" s="17"/>
      <c r="Q498" s="17"/>
      <c r="R498" s="17"/>
      <c r="S498" s="17"/>
      <c r="T498" s="17"/>
      <c r="U498" s="17"/>
      <c r="V498" s="17"/>
      <c r="W498" s="17"/>
      <c r="X498" s="17"/>
      <c r="Y498" s="17"/>
      <c r="Z498" s="17"/>
      <c r="AA498" s="17"/>
      <c r="AB498" s="17"/>
    </row>
    <row r="499" ht="15.75" customHeight="1">
      <c r="A499" s="9"/>
      <c r="B499" s="9"/>
      <c r="C499" s="9"/>
      <c r="D499" s="9"/>
      <c r="E499" s="9"/>
      <c r="F499" s="9"/>
      <c r="G499" s="9"/>
      <c r="H499" s="9"/>
      <c r="I499" s="9"/>
      <c r="J499" s="9"/>
      <c r="K499" s="14"/>
      <c r="L499" s="14"/>
      <c r="M499" s="17"/>
      <c r="N499" s="17"/>
      <c r="O499" s="17"/>
      <c r="P499" s="17"/>
      <c r="Q499" s="17"/>
      <c r="R499" s="17"/>
      <c r="S499" s="17"/>
      <c r="T499" s="17"/>
      <c r="U499" s="17"/>
      <c r="V499" s="17"/>
      <c r="W499" s="17"/>
      <c r="X499" s="17"/>
      <c r="Y499" s="17"/>
      <c r="Z499" s="17"/>
      <c r="AA499" s="17"/>
      <c r="AB499" s="17"/>
    </row>
    <row r="500" ht="15.75" customHeight="1">
      <c r="A500" s="9"/>
      <c r="B500" s="9"/>
      <c r="C500" s="9"/>
      <c r="D500" s="9"/>
      <c r="E500" s="9"/>
      <c r="F500" s="9"/>
      <c r="G500" s="9"/>
      <c r="H500" s="9"/>
      <c r="I500" s="9"/>
      <c r="J500" s="9"/>
      <c r="K500" s="14"/>
      <c r="L500" s="14"/>
      <c r="M500" s="17"/>
      <c r="N500" s="17"/>
      <c r="O500" s="17"/>
      <c r="P500" s="17"/>
      <c r="Q500" s="17"/>
      <c r="R500" s="17"/>
      <c r="S500" s="17"/>
      <c r="T500" s="17"/>
      <c r="U500" s="17"/>
      <c r="V500" s="17"/>
      <c r="W500" s="17"/>
      <c r="X500" s="17"/>
      <c r="Y500" s="17"/>
      <c r="Z500" s="17"/>
      <c r="AA500" s="17"/>
      <c r="AB500" s="17"/>
    </row>
    <row r="501" ht="15.75" customHeight="1">
      <c r="A501" s="9"/>
      <c r="B501" s="9"/>
      <c r="C501" s="9"/>
      <c r="D501" s="9"/>
      <c r="E501" s="9"/>
      <c r="F501" s="9"/>
      <c r="G501" s="9"/>
      <c r="H501" s="9"/>
      <c r="I501" s="9"/>
      <c r="J501" s="9"/>
      <c r="K501" s="14"/>
      <c r="L501" s="14"/>
      <c r="M501" s="17"/>
      <c r="N501" s="17"/>
      <c r="O501" s="17"/>
      <c r="P501" s="17"/>
      <c r="Q501" s="17"/>
      <c r="R501" s="17"/>
      <c r="S501" s="17"/>
      <c r="T501" s="17"/>
      <c r="U501" s="17"/>
      <c r="V501" s="17"/>
      <c r="W501" s="17"/>
      <c r="X501" s="17"/>
      <c r="Y501" s="17"/>
      <c r="Z501" s="17"/>
      <c r="AA501" s="17"/>
      <c r="AB501" s="17"/>
    </row>
    <row r="502" ht="15.75" customHeight="1">
      <c r="A502" s="9"/>
      <c r="B502" s="9"/>
      <c r="C502" s="9"/>
      <c r="D502" s="9"/>
      <c r="E502" s="9"/>
      <c r="F502" s="9"/>
      <c r="G502" s="9"/>
      <c r="H502" s="9"/>
      <c r="I502" s="9"/>
      <c r="J502" s="9"/>
      <c r="K502" s="14"/>
      <c r="L502" s="14"/>
      <c r="M502" s="17"/>
      <c r="N502" s="17"/>
      <c r="O502" s="17"/>
      <c r="P502" s="17"/>
      <c r="Q502" s="17"/>
      <c r="R502" s="17"/>
      <c r="S502" s="17"/>
      <c r="T502" s="17"/>
      <c r="U502" s="17"/>
      <c r="V502" s="17"/>
      <c r="W502" s="17"/>
      <c r="X502" s="17"/>
      <c r="Y502" s="17"/>
      <c r="Z502" s="17"/>
      <c r="AA502" s="17"/>
      <c r="AB502" s="17"/>
    </row>
    <row r="503" ht="15.75" customHeight="1">
      <c r="A503" s="9"/>
      <c r="B503" s="9"/>
      <c r="C503" s="9"/>
      <c r="D503" s="9"/>
      <c r="E503" s="9"/>
      <c r="F503" s="9"/>
      <c r="G503" s="9"/>
      <c r="H503" s="9"/>
      <c r="I503" s="9"/>
      <c r="J503" s="9"/>
      <c r="K503" s="14"/>
      <c r="L503" s="14"/>
      <c r="M503" s="17"/>
      <c r="N503" s="17"/>
      <c r="O503" s="17"/>
      <c r="P503" s="17"/>
      <c r="Q503" s="17"/>
      <c r="R503" s="17"/>
      <c r="S503" s="17"/>
      <c r="T503" s="17"/>
      <c r="U503" s="17"/>
      <c r="V503" s="17"/>
      <c r="W503" s="17"/>
      <c r="X503" s="17"/>
      <c r="Y503" s="17"/>
      <c r="Z503" s="17"/>
      <c r="AA503" s="17"/>
      <c r="AB503" s="17"/>
    </row>
    <row r="504" ht="15.75" customHeight="1">
      <c r="A504" s="9"/>
      <c r="B504" s="9"/>
      <c r="C504" s="9"/>
      <c r="D504" s="9"/>
      <c r="E504" s="9"/>
      <c r="F504" s="9"/>
      <c r="G504" s="9"/>
      <c r="H504" s="9"/>
      <c r="I504" s="9"/>
      <c r="J504" s="9"/>
      <c r="K504" s="14"/>
      <c r="L504" s="14"/>
      <c r="M504" s="17"/>
      <c r="N504" s="17"/>
      <c r="O504" s="17"/>
      <c r="P504" s="17"/>
      <c r="Q504" s="17"/>
      <c r="R504" s="17"/>
      <c r="S504" s="17"/>
      <c r="T504" s="17"/>
      <c r="U504" s="17"/>
      <c r="V504" s="17"/>
      <c r="W504" s="17"/>
      <c r="X504" s="17"/>
      <c r="Y504" s="17"/>
      <c r="Z504" s="17"/>
      <c r="AA504" s="17"/>
      <c r="AB504" s="17"/>
    </row>
    <row r="505" ht="15.75" customHeight="1">
      <c r="A505" s="9"/>
      <c r="B505" s="9"/>
      <c r="C505" s="9"/>
      <c r="D505" s="9"/>
      <c r="E505" s="9"/>
      <c r="F505" s="9"/>
      <c r="G505" s="9"/>
      <c r="H505" s="9"/>
      <c r="I505" s="9"/>
      <c r="J505" s="9"/>
      <c r="K505" s="14"/>
      <c r="L505" s="14"/>
      <c r="M505" s="17"/>
      <c r="N505" s="17"/>
      <c r="O505" s="17"/>
      <c r="P505" s="17"/>
      <c r="Q505" s="17"/>
      <c r="R505" s="17"/>
      <c r="S505" s="17"/>
      <c r="T505" s="17"/>
      <c r="U505" s="17"/>
      <c r="V505" s="17"/>
      <c r="W505" s="17"/>
      <c r="X505" s="17"/>
      <c r="Y505" s="17"/>
      <c r="Z505" s="17"/>
      <c r="AA505" s="17"/>
      <c r="AB505" s="17"/>
    </row>
    <row r="506" ht="15.75" customHeight="1">
      <c r="A506" s="9"/>
      <c r="B506" s="9"/>
      <c r="C506" s="9"/>
      <c r="D506" s="9"/>
      <c r="E506" s="9"/>
      <c r="F506" s="9"/>
      <c r="G506" s="9"/>
      <c r="H506" s="9"/>
      <c r="I506" s="9"/>
      <c r="J506" s="9"/>
      <c r="K506" s="14"/>
      <c r="L506" s="14"/>
      <c r="M506" s="17"/>
      <c r="N506" s="17"/>
      <c r="O506" s="17"/>
      <c r="P506" s="17"/>
      <c r="Q506" s="17"/>
      <c r="R506" s="17"/>
      <c r="S506" s="17"/>
      <c r="T506" s="17"/>
      <c r="U506" s="17"/>
      <c r="V506" s="17"/>
      <c r="W506" s="17"/>
      <c r="X506" s="17"/>
      <c r="Y506" s="17"/>
      <c r="Z506" s="17"/>
      <c r="AA506" s="17"/>
      <c r="AB506" s="17"/>
    </row>
    <row r="507" ht="15.75" customHeight="1">
      <c r="A507" s="9"/>
      <c r="B507" s="9"/>
      <c r="C507" s="9"/>
      <c r="D507" s="9"/>
      <c r="E507" s="9"/>
      <c r="F507" s="9"/>
      <c r="G507" s="9"/>
      <c r="H507" s="9"/>
      <c r="I507" s="9"/>
      <c r="J507" s="9"/>
      <c r="K507" s="14"/>
      <c r="L507" s="14"/>
      <c r="M507" s="17"/>
      <c r="N507" s="17"/>
      <c r="O507" s="17"/>
      <c r="P507" s="17"/>
      <c r="Q507" s="17"/>
      <c r="R507" s="17"/>
      <c r="S507" s="17"/>
      <c r="T507" s="17"/>
      <c r="U507" s="17"/>
      <c r="V507" s="17"/>
      <c r="W507" s="17"/>
      <c r="X507" s="17"/>
      <c r="Y507" s="17"/>
      <c r="Z507" s="17"/>
      <c r="AA507" s="17"/>
      <c r="AB507" s="17"/>
    </row>
    <row r="508" ht="15.75" customHeight="1">
      <c r="A508" s="9"/>
      <c r="B508" s="9"/>
      <c r="C508" s="9"/>
      <c r="D508" s="9"/>
      <c r="E508" s="9"/>
      <c r="F508" s="9"/>
      <c r="G508" s="9"/>
      <c r="H508" s="9"/>
      <c r="I508" s="9"/>
      <c r="J508" s="9"/>
      <c r="K508" s="14"/>
      <c r="L508" s="14"/>
      <c r="M508" s="17"/>
      <c r="N508" s="17"/>
      <c r="O508" s="17"/>
      <c r="P508" s="17"/>
      <c r="Q508" s="17"/>
      <c r="R508" s="17"/>
      <c r="S508" s="17"/>
      <c r="T508" s="17"/>
      <c r="U508" s="17"/>
      <c r="V508" s="17"/>
      <c r="W508" s="17"/>
      <c r="X508" s="17"/>
      <c r="Y508" s="17"/>
      <c r="Z508" s="17"/>
      <c r="AA508" s="17"/>
      <c r="AB508" s="17"/>
    </row>
    <row r="509" ht="15.75" customHeight="1">
      <c r="A509" s="9"/>
      <c r="B509" s="9"/>
      <c r="C509" s="9"/>
      <c r="D509" s="9"/>
      <c r="E509" s="9"/>
      <c r="F509" s="9"/>
      <c r="G509" s="9"/>
      <c r="H509" s="9"/>
      <c r="I509" s="9"/>
      <c r="J509" s="9"/>
      <c r="K509" s="14"/>
      <c r="L509" s="14"/>
      <c r="M509" s="17"/>
      <c r="N509" s="17"/>
      <c r="O509" s="17"/>
      <c r="P509" s="17"/>
      <c r="Q509" s="17"/>
      <c r="R509" s="17"/>
      <c r="S509" s="17"/>
      <c r="T509" s="17"/>
      <c r="U509" s="17"/>
      <c r="V509" s="17"/>
      <c r="W509" s="17"/>
      <c r="X509" s="17"/>
      <c r="Y509" s="17"/>
      <c r="Z509" s="17"/>
      <c r="AA509" s="17"/>
      <c r="AB509" s="17"/>
    </row>
    <row r="510" ht="15.75" customHeight="1">
      <c r="A510" s="9"/>
      <c r="B510" s="9"/>
      <c r="C510" s="9"/>
      <c r="D510" s="9"/>
      <c r="E510" s="9"/>
      <c r="F510" s="9"/>
      <c r="G510" s="9"/>
      <c r="H510" s="9"/>
      <c r="I510" s="9"/>
      <c r="J510" s="9"/>
      <c r="K510" s="14"/>
      <c r="L510" s="14"/>
      <c r="M510" s="17"/>
      <c r="N510" s="17"/>
      <c r="O510" s="17"/>
      <c r="P510" s="17"/>
      <c r="Q510" s="17"/>
      <c r="R510" s="17"/>
      <c r="S510" s="17"/>
      <c r="T510" s="17"/>
      <c r="U510" s="17"/>
      <c r="V510" s="17"/>
      <c r="W510" s="17"/>
      <c r="X510" s="17"/>
      <c r="Y510" s="17"/>
      <c r="Z510" s="17"/>
      <c r="AA510" s="17"/>
      <c r="AB510" s="17"/>
    </row>
    <row r="511" ht="15.75" customHeight="1">
      <c r="A511" s="9"/>
      <c r="B511" s="9"/>
      <c r="C511" s="9"/>
      <c r="D511" s="9"/>
      <c r="E511" s="9"/>
      <c r="F511" s="9"/>
      <c r="G511" s="9"/>
      <c r="H511" s="9"/>
      <c r="I511" s="9"/>
      <c r="J511" s="9"/>
      <c r="K511" s="14"/>
      <c r="L511" s="14"/>
      <c r="M511" s="17"/>
      <c r="N511" s="17"/>
      <c r="O511" s="17"/>
      <c r="P511" s="17"/>
      <c r="Q511" s="17"/>
      <c r="R511" s="17"/>
      <c r="S511" s="17"/>
      <c r="T511" s="17"/>
      <c r="U511" s="17"/>
      <c r="V511" s="17"/>
      <c r="W511" s="17"/>
      <c r="X511" s="17"/>
      <c r="Y511" s="17"/>
      <c r="Z511" s="17"/>
      <c r="AA511" s="17"/>
      <c r="AB511" s="17"/>
    </row>
    <row r="512" ht="15.75" customHeight="1">
      <c r="A512" s="9"/>
      <c r="B512" s="9"/>
      <c r="C512" s="9"/>
      <c r="D512" s="9"/>
      <c r="E512" s="9"/>
      <c r="F512" s="9"/>
      <c r="G512" s="9"/>
      <c r="H512" s="9"/>
      <c r="I512" s="9"/>
      <c r="J512" s="9"/>
      <c r="K512" s="14"/>
      <c r="L512" s="14"/>
      <c r="M512" s="17"/>
      <c r="N512" s="17"/>
      <c r="O512" s="17"/>
      <c r="P512" s="17"/>
      <c r="Q512" s="17"/>
      <c r="R512" s="17"/>
      <c r="S512" s="17"/>
      <c r="T512" s="17"/>
      <c r="U512" s="17"/>
      <c r="V512" s="17"/>
      <c r="W512" s="17"/>
      <c r="X512" s="17"/>
      <c r="Y512" s="17"/>
      <c r="Z512" s="17"/>
      <c r="AA512" s="17"/>
      <c r="AB512" s="17"/>
    </row>
    <row r="513" ht="15.75" customHeight="1">
      <c r="A513" s="9"/>
      <c r="B513" s="9"/>
      <c r="C513" s="9"/>
      <c r="D513" s="9"/>
      <c r="E513" s="9"/>
      <c r="F513" s="9"/>
      <c r="G513" s="9"/>
      <c r="H513" s="9"/>
      <c r="I513" s="9"/>
      <c r="J513" s="9"/>
      <c r="K513" s="14"/>
      <c r="L513" s="14"/>
      <c r="M513" s="17"/>
      <c r="N513" s="17"/>
      <c r="O513" s="17"/>
      <c r="P513" s="17"/>
      <c r="Q513" s="17"/>
      <c r="R513" s="17"/>
      <c r="S513" s="17"/>
      <c r="T513" s="17"/>
      <c r="U513" s="17"/>
      <c r="V513" s="17"/>
      <c r="W513" s="17"/>
      <c r="X513" s="17"/>
      <c r="Y513" s="17"/>
      <c r="Z513" s="17"/>
      <c r="AA513" s="17"/>
      <c r="AB513" s="17"/>
    </row>
    <row r="514" ht="15.75" customHeight="1">
      <c r="A514" s="9"/>
      <c r="B514" s="9"/>
      <c r="C514" s="9"/>
      <c r="D514" s="9"/>
      <c r="E514" s="9"/>
      <c r="F514" s="9"/>
      <c r="G514" s="9"/>
      <c r="H514" s="9"/>
      <c r="I514" s="9"/>
      <c r="J514" s="9"/>
      <c r="K514" s="14"/>
      <c r="L514" s="14"/>
      <c r="M514" s="17"/>
      <c r="N514" s="17"/>
      <c r="O514" s="17"/>
      <c r="P514" s="17"/>
      <c r="Q514" s="17"/>
      <c r="R514" s="17"/>
      <c r="S514" s="17"/>
      <c r="T514" s="17"/>
      <c r="U514" s="17"/>
      <c r="V514" s="17"/>
      <c r="W514" s="17"/>
      <c r="X514" s="17"/>
      <c r="Y514" s="17"/>
      <c r="Z514" s="17"/>
      <c r="AA514" s="17"/>
      <c r="AB514" s="17"/>
    </row>
    <row r="515" ht="15.75" customHeight="1">
      <c r="A515" s="9"/>
      <c r="B515" s="9"/>
      <c r="C515" s="9"/>
      <c r="D515" s="9"/>
      <c r="E515" s="9"/>
      <c r="F515" s="9"/>
      <c r="G515" s="9"/>
      <c r="H515" s="9"/>
      <c r="I515" s="9"/>
      <c r="J515" s="9"/>
      <c r="K515" s="14"/>
      <c r="L515" s="14"/>
      <c r="M515" s="17"/>
      <c r="N515" s="17"/>
      <c r="O515" s="17"/>
      <c r="P515" s="17"/>
      <c r="Q515" s="17"/>
      <c r="R515" s="17"/>
      <c r="S515" s="17"/>
      <c r="T515" s="17"/>
      <c r="U515" s="17"/>
      <c r="V515" s="17"/>
      <c r="W515" s="17"/>
      <c r="X515" s="17"/>
      <c r="Y515" s="17"/>
      <c r="Z515" s="17"/>
      <c r="AA515" s="17"/>
      <c r="AB515" s="17"/>
    </row>
    <row r="516" ht="15.75" customHeight="1">
      <c r="A516" s="9"/>
      <c r="B516" s="9"/>
      <c r="C516" s="9"/>
      <c r="D516" s="9"/>
      <c r="E516" s="9"/>
      <c r="F516" s="9"/>
      <c r="G516" s="9"/>
      <c r="H516" s="9"/>
      <c r="I516" s="9"/>
      <c r="J516" s="9"/>
      <c r="K516" s="14"/>
      <c r="L516" s="14"/>
      <c r="M516" s="17"/>
      <c r="N516" s="17"/>
      <c r="O516" s="17"/>
      <c r="P516" s="17"/>
      <c r="Q516" s="17"/>
      <c r="R516" s="17"/>
      <c r="S516" s="17"/>
      <c r="T516" s="17"/>
      <c r="U516" s="17"/>
      <c r="V516" s="17"/>
      <c r="W516" s="17"/>
      <c r="X516" s="17"/>
      <c r="Y516" s="17"/>
      <c r="Z516" s="17"/>
      <c r="AA516" s="17"/>
      <c r="AB516" s="17"/>
    </row>
    <row r="517" ht="15.75" customHeight="1">
      <c r="A517" s="9"/>
      <c r="B517" s="9"/>
      <c r="C517" s="9"/>
      <c r="D517" s="9"/>
      <c r="E517" s="9"/>
      <c r="F517" s="9"/>
      <c r="G517" s="9"/>
      <c r="H517" s="9"/>
      <c r="I517" s="9"/>
      <c r="J517" s="9"/>
      <c r="K517" s="14"/>
      <c r="L517" s="14"/>
      <c r="M517" s="17"/>
      <c r="N517" s="17"/>
      <c r="O517" s="17"/>
      <c r="P517" s="17"/>
      <c r="Q517" s="17"/>
      <c r="R517" s="17"/>
      <c r="S517" s="17"/>
      <c r="T517" s="17"/>
      <c r="U517" s="17"/>
      <c r="V517" s="17"/>
      <c r="W517" s="17"/>
      <c r="X517" s="17"/>
      <c r="Y517" s="17"/>
      <c r="Z517" s="17"/>
      <c r="AA517" s="17"/>
      <c r="AB517" s="17"/>
    </row>
    <row r="518" ht="15.75" customHeight="1">
      <c r="A518" s="9"/>
      <c r="B518" s="9"/>
      <c r="C518" s="9"/>
      <c r="D518" s="9"/>
      <c r="E518" s="9"/>
      <c r="F518" s="9"/>
      <c r="G518" s="9"/>
      <c r="H518" s="9"/>
      <c r="I518" s="9"/>
      <c r="J518" s="9"/>
      <c r="K518" s="14"/>
      <c r="L518" s="14"/>
      <c r="M518" s="17"/>
      <c r="N518" s="17"/>
      <c r="O518" s="17"/>
      <c r="P518" s="17"/>
      <c r="Q518" s="17"/>
      <c r="R518" s="17"/>
      <c r="S518" s="17"/>
      <c r="T518" s="17"/>
      <c r="U518" s="17"/>
      <c r="V518" s="17"/>
      <c r="W518" s="17"/>
      <c r="X518" s="17"/>
      <c r="Y518" s="17"/>
      <c r="Z518" s="17"/>
      <c r="AA518" s="17"/>
      <c r="AB518" s="17"/>
    </row>
    <row r="519" ht="15.75" customHeight="1">
      <c r="A519" s="9"/>
      <c r="B519" s="9"/>
      <c r="C519" s="9"/>
      <c r="D519" s="9"/>
      <c r="E519" s="9"/>
      <c r="F519" s="9"/>
      <c r="G519" s="9"/>
      <c r="H519" s="9"/>
      <c r="I519" s="9"/>
      <c r="J519" s="9"/>
      <c r="K519" s="14"/>
      <c r="L519" s="14"/>
      <c r="M519" s="17"/>
      <c r="N519" s="17"/>
      <c r="O519" s="17"/>
      <c r="P519" s="17"/>
      <c r="Q519" s="17"/>
      <c r="R519" s="17"/>
      <c r="S519" s="17"/>
      <c r="T519" s="17"/>
      <c r="U519" s="17"/>
      <c r="V519" s="17"/>
      <c r="W519" s="17"/>
      <c r="X519" s="17"/>
      <c r="Y519" s="17"/>
      <c r="Z519" s="17"/>
      <c r="AA519" s="17"/>
      <c r="AB519" s="17"/>
    </row>
    <row r="520" ht="15.75" customHeight="1">
      <c r="A520" s="9"/>
      <c r="B520" s="9"/>
      <c r="C520" s="9"/>
      <c r="D520" s="9"/>
      <c r="E520" s="9"/>
      <c r="F520" s="9"/>
      <c r="G520" s="9"/>
      <c r="H520" s="9"/>
      <c r="I520" s="9"/>
      <c r="J520" s="9"/>
      <c r="K520" s="14"/>
      <c r="L520" s="14"/>
      <c r="M520" s="17"/>
      <c r="N520" s="17"/>
      <c r="O520" s="17"/>
      <c r="P520" s="17"/>
      <c r="Q520" s="17"/>
      <c r="R520" s="17"/>
      <c r="S520" s="17"/>
      <c r="T520" s="17"/>
      <c r="U520" s="17"/>
      <c r="V520" s="17"/>
      <c r="W520" s="17"/>
      <c r="X520" s="17"/>
      <c r="Y520" s="17"/>
      <c r="Z520" s="17"/>
      <c r="AA520" s="17"/>
      <c r="AB520" s="17"/>
    </row>
    <row r="521" ht="15.75" customHeight="1">
      <c r="A521" s="9"/>
      <c r="B521" s="9"/>
      <c r="C521" s="9"/>
      <c r="D521" s="9"/>
      <c r="E521" s="9"/>
      <c r="F521" s="9"/>
      <c r="G521" s="9"/>
      <c r="H521" s="9"/>
      <c r="I521" s="9"/>
      <c r="J521" s="9"/>
      <c r="K521" s="14"/>
      <c r="L521" s="14"/>
      <c r="M521" s="17"/>
      <c r="N521" s="17"/>
      <c r="O521" s="17"/>
      <c r="P521" s="17"/>
      <c r="Q521" s="17"/>
      <c r="R521" s="17"/>
      <c r="S521" s="17"/>
      <c r="T521" s="17"/>
      <c r="U521" s="17"/>
      <c r="V521" s="17"/>
      <c r="W521" s="17"/>
      <c r="X521" s="17"/>
      <c r="Y521" s="17"/>
      <c r="Z521" s="17"/>
      <c r="AA521" s="17"/>
      <c r="AB521" s="17"/>
    </row>
    <row r="522" ht="15.75" customHeight="1">
      <c r="A522" s="9"/>
      <c r="B522" s="9"/>
      <c r="C522" s="9"/>
      <c r="D522" s="9"/>
      <c r="E522" s="9"/>
      <c r="F522" s="9"/>
      <c r="G522" s="9"/>
      <c r="H522" s="9"/>
      <c r="I522" s="9"/>
      <c r="J522" s="9"/>
      <c r="K522" s="14"/>
      <c r="L522" s="14"/>
      <c r="M522" s="17"/>
      <c r="N522" s="17"/>
      <c r="O522" s="17"/>
      <c r="P522" s="17"/>
      <c r="Q522" s="17"/>
      <c r="R522" s="17"/>
      <c r="S522" s="17"/>
      <c r="T522" s="17"/>
      <c r="U522" s="17"/>
      <c r="V522" s="17"/>
      <c r="W522" s="17"/>
      <c r="X522" s="17"/>
      <c r="Y522" s="17"/>
      <c r="Z522" s="17"/>
      <c r="AA522" s="17"/>
      <c r="AB522" s="17"/>
    </row>
    <row r="523" ht="15.75" customHeight="1">
      <c r="A523" s="9"/>
      <c r="B523" s="9"/>
      <c r="C523" s="9"/>
      <c r="D523" s="9"/>
      <c r="E523" s="9"/>
      <c r="F523" s="9"/>
      <c r="G523" s="9"/>
      <c r="H523" s="9"/>
      <c r="I523" s="9"/>
      <c r="J523" s="9"/>
      <c r="K523" s="14"/>
      <c r="L523" s="14"/>
      <c r="M523" s="17"/>
      <c r="N523" s="17"/>
      <c r="O523" s="17"/>
      <c r="P523" s="17"/>
      <c r="Q523" s="17"/>
      <c r="R523" s="17"/>
      <c r="S523" s="17"/>
      <c r="T523" s="17"/>
      <c r="U523" s="17"/>
      <c r="V523" s="17"/>
      <c r="W523" s="17"/>
      <c r="X523" s="17"/>
      <c r="Y523" s="17"/>
      <c r="Z523" s="17"/>
      <c r="AA523" s="17"/>
      <c r="AB523" s="17"/>
    </row>
    <row r="524" ht="15.75" customHeight="1">
      <c r="A524" s="9"/>
      <c r="B524" s="9"/>
      <c r="C524" s="9"/>
      <c r="D524" s="9"/>
      <c r="E524" s="9"/>
      <c r="F524" s="9"/>
      <c r="G524" s="9"/>
      <c r="H524" s="9"/>
      <c r="I524" s="9"/>
      <c r="J524" s="9"/>
      <c r="K524" s="14"/>
      <c r="L524" s="14"/>
      <c r="M524" s="17"/>
      <c r="N524" s="17"/>
      <c r="O524" s="17"/>
      <c r="P524" s="17"/>
      <c r="Q524" s="17"/>
      <c r="R524" s="17"/>
      <c r="S524" s="17"/>
      <c r="T524" s="17"/>
      <c r="U524" s="17"/>
      <c r="V524" s="17"/>
      <c r="W524" s="17"/>
      <c r="X524" s="17"/>
      <c r="Y524" s="17"/>
      <c r="Z524" s="17"/>
      <c r="AA524" s="17"/>
      <c r="AB524" s="17"/>
    </row>
    <row r="525" ht="15.75" customHeight="1">
      <c r="A525" s="9"/>
      <c r="B525" s="9"/>
      <c r="C525" s="9"/>
      <c r="D525" s="9"/>
      <c r="E525" s="9"/>
      <c r="F525" s="9"/>
      <c r="G525" s="9"/>
      <c r="H525" s="9"/>
      <c r="I525" s="9"/>
      <c r="J525" s="9"/>
      <c r="K525" s="14"/>
      <c r="L525" s="14"/>
      <c r="M525" s="17"/>
      <c r="N525" s="17"/>
      <c r="O525" s="17"/>
      <c r="P525" s="17"/>
      <c r="Q525" s="17"/>
      <c r="R525" s="17"/>
      <c r="S525" s="17"/>
      <c r="T525" s="17"/>
      <c r="U525" s="17"/>
      <c r="V525" s="17"/>
      <c r="W525" s="17"/>
      <c r="X525" s="17"/>
      <c r="Y525" s="17"/>
      <c r="Z525" s="17"/>
      <c r="AA525" s="17"/>
      <c r="AB525" s="17"/>
    </row>
    <row r="526" ht="15.75" customHeight="1">
      <c r="A526" s="9"/>
      <c r="B526" s="9"/>
      <c r="C526" s="9"/>
      <c r="D526" s="9"/>
      <c r="E526" s="9"/>
      <c r="F526" s="9"/>
      <c r="G526" s="9"/>
      <c r="H526" s="9"/>
      <c r="I526" s="9"/>
      <c r="J526" s="9"/>
      <c r="K526" s="14"/>
      <c r="L526" s="14"/>
      <c r="M526" s="17"/>
      <c r="N526" s="17"/>
      <c r="O526" s="17"/>
      <c r="P526" s="17"/>
      <c r="Q526" s="17"/>
      <c r="R526" s="17"/>
      <c r="S526" s="17"/>
      <c r="T526" s="17"/>
      <c r="U526" s="17"/>
      <c r="V526" s="17"/>
      <c r="W526" s="17"/>
      <c r="X526" s="17"/>
      <c r="Y526" s="17"/>
      <c r="Z526" s="17"/>
      <c r="AA526" s="17"/>
      <c r="AB526" s="17"/>
    </row>
    <row r="527" ht="15.75" customHeight="1">
      <c r="A527" s="9"/>
      <c r="B527" s="9"/>
      <c r="C527" s="9"/>
      <c r="D527" s="9"/>
      <c r="E527" s="9"/>
      <c r="F527" s="9"/>
      <c r="G527" s="9"/>
      <c r="H527" s="9"/>
      <c r="I527" s="9"/>
      <c r="J527" s="9"/>
      <c r="K527" s="14"/>
      <c r="L527" s="14"/>
      <c r="M527" s="17"/>
      <c r="N527" s="17"/>
      <c r="O527" s="17"/>
      <c r="P527" s="17"/>
      <c r="Q527" s="17"/>
      <c r="R527" s="17"/>
      <c r="S527" s="17"/>
      <c r="T527" s="17"/>
      <c r="U527" s="17"/>
      <c r="V527" s="17"/>
      <c r="W527" s="17"/>
      <c r="X527" s="17"/>
      <c r="Y527" s="17"/>
      <c r="Z527" s="17"/>
      <c r="AA527" s="17"/>
      <c r="AB527" s="17"/>
    </row>
    <row r="528" ht="15.75" customHeight="1">
      <c r="A528" s="9"/>
      <c r="B528" s="9"/>
      <c r="C528" s="9"/>
      <c r="D528" s="9"/>
      <c r="E528" s="9"/>
      <c r="F528" s="9"/>
      <c r="G528" s="9"/>
      <c r="H528" s="9"/>
      <c r="I528" s="9"/>
      <c r="J528" s="9"/>
      <c r="K528" s="14"/>
      <c r="L528" s="14"/>
      <c r="M528" s="17"/>
      <c r="N528" s="17"/>
      <c r="O528" s="17"/>
      <c r="P528" s="17"/>
      <c r="Q528" s="17"/>
      <c r="R528" s="17"/>
      <c r="S528" s="17"/>
      <c r="T528" s="17"/>
      <c r="U528" s="17"/>
      <c r="V528" s="17"/>
      <c r="W528" s="17"/>
      <c r="X528" s="17"/>
      <c r="Y528" s="17"/>
      <c r="Z528" s="17"/>
      <c r="AA528" s="17"/>
      <c r="AB528" s="17"/>
    </row>
    <row r="529" ht="15.75" customHeight="1">
      <c r="A529" s="9"/>
      <c r="B529" s="9"/>
      <c r="C529" s="9"/>
      <c r="D529" s="9"/>
      <c r="E529" s="9"/>
      <c r="F529" s="9"/>
      <c r="G529" s="9"/>
      <c r="H529" s="9"/>
      <c r="I529" s="9"/>
      <c r="J529" s="9"/>
      <c r="K529" s="14"/>
      <c r="L529" s="14"/>
      <c r="M529" s="17"/>
      <c r="N529" s="17"/>
      <c r="O529" s="17"/>
      <c r="P529" s="17"/>
      <c r="Q529" s="17"/>
      <c r="R529" s="17"/>
      <c r="S529" s="17"/>
      <c r="T529" s="17"/>
      <c r="U529" s="17"/>
      <c r="V529" s="17"/>
      <c r="W529" s="17"/>
      <c r="X529" s="17"/>
      <c r="Y529" s="17"/>
      <c r="Z529" s="17"/>
      <c r="AA529" s="17"/>
      <c r="AB529" s="17"/>
    </row>
    <row r="530" ht="15.75" customHeight="1">
      <c r="A530" s="9"/>
      <c r="B530" s="9"/>
      <c r="C530" s="9"/>
      <c r="D530" s="9"/>
      <c r="E530" s="9"/>
      <c r="F530" s="9"/>
      <c r="G530" s="9"/>
      <c r="H530" s="9"/>
      <c r="I530" s="9"/>
      <c r="J530" s="9"/>
      <c r="K530" s="14"/>
      <c r="L530" s="14"/>
      <c r="M530" s="17"/>
      <c r="N530" s="17"/>
      <c r="O530" s="17"/>
      <c r="P530" s="17"/>
      <c r="Q530" s="17"/>
      <c r="R530" s="17"/>
      <c r="S530" s="17"/>
      <c r="T530" s="17"/>
      <c r="U530" s="17"/>
      <c r="V530" s="17"/>
      <c r="W530" s="17"/>
      <c r="X530" s="17"/>
      <c r="Y530" s="17"/>
      <c r="Z530" s="17"/>
      <c r="AA530" s="17"/>
      <c r="AB530" s="17"/>
    </row>
    <row r="531" ht="15.75" customHeight="1">
      <c r="A531" s="9"/>
      <c r="B531" s="9"/>
      <c r="C531" s="9"/>
      <c r="D531" s="9"/>
      <c r="E531" s="9"/>
      <c r="F531" s="9"/>
      <c r="G531" s="9"/>
      <c r="H531" s="9"/>
      <c r="I531" s="9"/>
      <c r="J531" s="9"/>
      <c r="K531" s="14"/>
      <c r="L531" s="14"/>
      <c r="M531" s="17"/>
      <c r="N531" s="17"/>
      <c r="O531" s="17"/>
      <c r="P531" s="17"/>
      <c r="Q531" s="17"/>
      <c r="R531" s="17"/>
      <c r="S531" s="17"/>
      <c r="T531" s="17"/>
      <c r="U531" s="17"/>
      <c r="V531" s="17"/>
      <c r="W531" s="17"/>
      <c r="X531" s="17"/>
      <c r="Y531" s="17"/>
      <c r="Z531" s="17"/>
      <c r="AA531" s="17"/>
      <c r="AB531" s="17"/>
    </row>
    <row r="532" ht="15.75" customHeight="1">
      <c r="A532" s="9"/>
      <c r="B532" s="9"/>
      <c r="C532" s="9"/>
      <c r="D532" s="9"/>
      <c r="E532" s="9"/>
      <c r="F532" s="9"/>
      <c r="G532" s="9"/>
      <c r="H532" s="9"/>
      <c r="I532" s="9"/>
      <c r="J532" s="9"/>
      <c r="K532" s="14"/>
      <c r="L532" s="14"/>
      <c r="M532" s="17"/>
      <c r="N532" s="17"/>
      <c r="O532" s="17"/>
      <c r="P532" s="17"/>
      <c r="Q532" s="17"/>
      <c r="R532" s="17"/>
      <c r="S532" s="17"/>
      <c r="T532" s="17"/>
      <c r="U532" s="17"/>
      <c r="V532" s="17"/>
      <c r="W532" s="17"/>
      <c r="X532" s="17"/>
      <c r="Y532" s="17"/>
      <c r="Z532" s="17"/>
      <c r="AA532" s="17"/>
      <c r="AB532" s="17"/>
    </row>
    <row r="533" ht="15.75" customHeight="1">
      <c r="A533" s="9"/>
      <c r="B533" s="9"/>
      <c r="C533" s="9"/>
      <c r="D533" s="9"/>
      <c r="E533" s="9"/>
      <c r="F533" s="9"/>
      <c r="G533" s="9"/>
      <c r="H533" s="9"/>
      <c r="I533" s="9"/>
      <c r="J533" s="9"/>
      <c r="K533" s="14"/>
      <c r="L533" s="14"/>
      <c r="M533" s="17"/>
      <c r="N533" s="17"/>
      <c r="O533" s="17"/>
      <c r="P533" s="17"/>
      <c r="Q533" s="17"/>
      <c r="R533" s="17"/>
      <c r="S533" s="17"/>
      <c r="T533" s="17"/>
      <c r="U533" s="17"/>
      <c r="V533" s="17"/>
      <c r="W533" s="17"/>
      <c r="X533" s="17"/>
      <c r="Y533" s="17"/>
      <c r="Z533" s="17"/>
      <c r="AA533" s="17"/>
      <c r="AB533" s="17"/>
    </row>
    <row r="534" ht="15.75" customHeight="1">
      <c r="A534" s="9"/>
      <c r="B534" s="9"/>
      <c r="C534" s="9"/>
      <c r="D534" s="9"/>
      <c r="E534" s="9"/>
      <c r="F534" s="9"/>
      <c r="G534" s="9"/>
      <c r="H534" s="9"/>
      <c r="I534" s="9"/>
      <c r="J534" s="9"/>
      <c r="K534" s="14"/>
      <c r="L534" s="14"/>
      <c r="M534" s="17"/>
      <c r="N534" s="17"/>
      <c r="O534" s="17"/>
      <c r="P534" s="17"/>
      <c r="Q534" s="17"/>
      <c r="R534" s="17"/>
      <c r="S534" s="17"/>
      <c r="T534" s="17"/>
      <c r="U534" s="17"/>
      <c r="V534" s="17"/>
      <c r="W534" s="17"/>
      <c r="X534" s="17"/>
      <c r="Y534" s="17"/>
      <c r="Z534" s="17"/>
      <c r="AA534" s="17"/>
      <c r="AB534" s="17"/>
    </row>
    <row r="535" ht="15.75" customHeight="1">
      <c r="A535" s="9"/>
      <c r="B535" s="9"/>
      <c r="C535" s="9"/>
      <c r="D535" s="9"/>
      <c r="E535" s="9"/>
      <c r="F535" s="9"/>
      <c r="G535" s="9"/>
      <c r="H535" s="9"/>
      <c r="I535" s="9"/>
      <c r="J535" s="9"/>
      <c r="K535" s="14"/>
      <c r="L535" s="14"/>
      <c r="M535" s="17"/>
      <c r="N535" s="17"/>
      <c r="O535" s="17"/>
      <c r="P535" s="17"/>
      <c r="Q535" s="17"/>
      <c r="R535" s="17"/>
      <c r="S535" s="17"/>
      <c r="T535" s="17"/>
      <c r="U535" s="17"/>
      <c r="V535" s="17"/>
      <c r="W535" s="17"/>
      <c r="X535" s="17"/>
      <c r="Y535" s="17"/>
      <c r="Z535" s="17"/>
      <c r="AA535" s="17"/>
      <c r="AB535" s="17"/>
    </row>
    <row r="536" ht="15.75" customHeight="1">
      <c r="A536" s="9"/>
      <c r="B536" s="9"/>
      <c r="C536" s="9"/>
      <c r="D536" s="9"/>
      <c r="E536" s="9"/>
      <c r="F536" s="9"/>
      <c r="G536" s="9"/>
      <c r="H536" s="9"/>
      <c r="I536" s="9"/>
      <c r="J536" s="9"/>
      <c r="K536" s="14"/>
      <c r="L536" s="14"/>
      <c r="M536" s="17"/>
      <c r="N536" s="17"/>
      <c r="O536" s="17"/>
      <c r="P536" s="17"/>
      <c r="Q536" s="17"/>
      <c r="R536" s="17"/>
      <c r="S536" s="17"/>
      <c r="T536" s="17"/>
      <c r="U536" s="17"/>
      <c r="V536" s="17"/>
      <c r="W536" s="17"/>
      <c r="X536" s="17"/>
      <c r="Y536" s="17"/>
      <c r="Z536" s="17"/>
      <c r="AA536" s="17"/>
      <c r="AB536" s="17"/>
    </row>
    <row r="537" ht="15.75" customHeight="1">
      <c r="A537" s="9"/>
      <c r="B537" s="9"/>
      <c r="C537" s="9"/>
      <c r="D537" s="9"/>
      <c r="E537" s="9"/>
      <c r="F537" s="9"/>
      <c r="G537" s="9"/>
      <c r="H537" s="9"/>
      <c r="I537" s="9"/>
      <c r="J537" s="9"/>
      <c r="K537" s="14"/>
      <c r="L537" s="14"/>
      <c r="M537" s="17"/>
      <c r="N537" s="17"/>
      <c r="O537" s="17"/>
      <c r="P537" s="17"/>
      <c r="Q537" s="17"/>
      <c r="R537" s="17"/>
      <c r="S537" s="17"/>
      <c r="T537" s="17"/>
      <c r="U537" s="17"/>
      <c r="V537" s="17"/>
      <c r="W537" s="17"/>
      <c r="X537" s="17"/>
      <c r="Y537" s="17"/>
      <c r="Z537" s="17"/>
      <c r="AA537" s="17"/>
      <c r="AB537" s="17"/>
    </row>
    <row r="538" ht="15.75" customHeight="1">
      <c r="A538" s="9"/>
      <c r="B538" s="9"/>
      <c r="C538" s="9"/>
      <c r="D538" s="9"/>
      <c r="E538" s="9"/>
      <c r="F538" s="9"/>
      <c r="G538" s="9"/>
      <c r="H538" s="9"/>
      <c r="I538" s="9"/>
      <c r="J538" s="9"/>
      <c r="K538" s="14"/>
      <c r="L538" s="14"/>
      <c r="M538" s="17"/>
      <c r="N538" s="17"/>
      <c r="O538" s="17"/>
      <c r="P538" s="17"/>
      <c r="Q538" s="17"/>
      <c r="R538" s="17"/>
      <c r="S538" s="17"/>
      <c r="T538" s="17"/>
      <c r="U538" s="17"/>
      <c r="V538" s="17"/>
      <c r="W538" s="17"/>
      <c r="X538" s="17"/>
      <c r="Y538" s="17"/>
      <c r="Z538" s="17"/>
      <c r="AA538" s="17"/>
      <c r="AB538" s="17"/>
    </row>
    <row r="539" ht="15.75" customHeight="1">
      <c r="A539" s="9"/>
      <c r="B539" s="9"/>
      <c r="C539" s="9"/>
      <c r="D539" s="9"/>
      <c r="E539" s="9"/>
      <c r="F539" s="9"/>
      <c r="G539" s="9"/>
      <c r="H539" s="9"/>
      <c r="I539" s="9"/>
      <c r="J539" s="9"/>
      <c r="K539" s="14"/>
      <c r="L539" s="14"/>
      <c r="M539" s="17"/>
      <c r="N539" s="17"/>
      <c r="O539" s="17"/>
      <c r="P539" s="17"/>
      <c r="Q539" s="17"/>
      <c r="R539" s="17"/>
      <c r="S539" s="17"/>
      <c r="T539" s="17"/>
      <c r="U539" s="17"/>
      <c r="V539" s="17"/>
      <c r="W539" s="17"/>
      <c r="X539" s="17"/>
      <c r="Y539" s="17"/>
      <c r="Z539" s="17"/>
      <c r="AA539" s="17"/>
      <c r="AB539" s="17"/>
    </row>
    <row r="540" ht="15.75" customHeight="1">
      <c r="A540" s="9"/>
      <c r="B540" s="9"/>
      <c r="C540" s="9"/>
      <c r="D540" s="9"/>
      <c r="E540" s="9"/>
      <c r="F540" s="9"/>
      <c r="G540" s="9"/>
      <c r="H540" s="9"/>
      <c r="I540" s="9"/>
      <c r="J540" s="9"/>
      <c r="K540" s="14"/>
      <c r="L540" s="14"/>
      <c r="M540" s="17"/>
      <c r="N540" s="17"/>
      <c r="O540" s="17"/>
      <c r="P540" s="17"/>
      <c r="Q540" s="17"/>
      <c r="R540" s="17"/>
      <c r="S540" s="17"/>
      <c r="T540" s="17"/>
      <c r="U540" s="17"/>
      <c r="V540" s="17"/>
      <c r="W540" s="17"/>
      <c r="X540" s="17"/>
      <c r="Y540" s="17"/>
      <c r="Z540" s="17"/>
      <c r="AA540" s="17"/>
      <c r="AB540" s="17"/>
    </row>
    <row r="541" ht="15.75" customHeight="1">
      <c r="A541" s="9"/>
      <c r="B541" s="9"/>
      <c r="C541" s="9"/>
      <c r="D541" s="9"/>
      <c r="E541" s="9"/>
      <c r="F541" s="9"/>
      <c r="G541" s="9"/>
      <c r="H541" s="9"/>
      <c r="I541" s="9"/>
      <c r="J541" s="9"/>
      <c r="K541" s="14"/>
      <c r="L541" s="14"/>
      <c r="M541" s="17"/>
      <c r="N541" s="17"/>
      <c r="O541" s="17"/>
      <c r="P541" s="17"/>
      <c r="Q541" s="17"/>
      <c r="R541" s="17"/>
      <c r="S541" s="17"/>
      <c r="T541" s="17"/>
      <c r="U541" s="17"/>
      <c r="V541" s="17"/>
      <c r="W541" s="17"/>
      <c r="X541" s="17"/>
      <c r="Y541" s="17"/>
      <c r="Z541" s="17"/>
      <c r="AA541" s="17"/>
      <c r="AB541" s="17"/>
    </row>
    <row r="542" ht="15.75" customHeight="1">
      <c r="A542" s="9"/>
      <c r="B542" s="9"/>
      <c r="C542" s="9"/>
      <c r="D542" s="9"/>
      <c r="E542" s="9"/>
      <c r="F542" s="9"/>
      <c r="G542" s="9"/>
      <c r="H542" s="9"/>
      <c r="I542" s="9"/>
      <c r="J542" s="9"/>
      <c r="K542" s="14"/>
      <c r="L542" s="14"/>
      <c r="M542" s="17"/>
      <c r="N542" s="17"/>
      <c r="O542" s="17"/>
      <c r="P542" s="17"/>
      <c r="Q542" s="17"/>
      <c r="R542" s="17"/>
      <c r="S542" s="17"/>
      <c r="T542" s="17"/>
      <c r="U542" s="17"/>
      <c r="V542" s="17"/>
      <c r="W542" s="17"/>
      <c r="X542" s="17"/>
      <c r="Y542" s="17"/>
      <c r="Z542" s="17"/>
      <c r="AA542" s="17"/>
      <c r="AB542" s="17"/>
    </row>
    <row r="543" ht="15.75" customHeight="1">
      <c r="A543" s="9"/>
      <c r="B543" s="9"/>
      <c r="C543" s="9"/>
      <c r="D543" s="9"/>
      <c r="E543" s="9"/>
      <c r="F543" s="9"/>
      <c r="G543" s="9"/>
      <c r="H543" s="9"/>
      <c r="I543" s="9"/>
      <c r="J543" s="9"/>
      <c r="K543" s="14"/>
      <c r="L543" s="14"/>
      <c r="M543" s="17"/>
      <c r="N543" s="17"/>
      <c r="O543" s="17"/>
      <c r="P543" s="17"/>
      <c r="Q543" s="17"/>
      <c r="R543" s="17"/>
      <c r="S543" s="17"/>
      <c r="T543" s="17"/>
      <c r="U543" s="17"/>
      <c r="V543" s="17"/>
      <c r="W543" s="17"/>
      <c r="X543" s="17"/>
      <c r="Y543" s="17"/>
      <c r="Z543" s="17"/>
      <c r="AA543" s="17"/>
      <c r="AB543" s="17"/>
    </row>
    <row r="544" ht="15.75" customHeight="1">
      <c r="A544" s="9"/>
      <c r="B544" s="9"/>
      <c r="C544" s="9"/>
      <c r="D544" s="9"/>
      <c r="E544" s="9"/>
      <c r="F544" s="9"/>
      <c r="G544" s="9"/>
      <c r="H544" s="9"/>
      <c r="I544" s="9"/>
      <c r="J544" s="9"/>
      <c r="K544" s="14"/>
      <c r="L544" s="14"/>
      <c r="M544" s="17"/>
      <c r="N544" s="17"/>
      <c r="O544" s="17"/>
      <c r="P544" s="17"/>
      <c r="Q544" s="17"/>
      <c r="R544" s="17"/>
      <c r="S544" s="17"/>
      <c r="T544" s="17"/>
      <c r="U544" s="17"/>
      <c r="V544" s="17"/>
      <c r="W544" s="17"/>
      <c r="X544" s="17"/>
      <c r="Y544" s="17"/>
      <c r="Z544" s="17"/>
      <c r="AA544" s="17"/>
      <c r="AB544" s="17"/>
    </row>
    <row r="545" ht="15.75" customHeight="1">
      <c r="A545" s="9"/>
      <c r="B545" s="9"/>
      <c r="C545" s="9"/>
      <c r="D545" s="9"/>
      <c r="E545" s="9"/>
      <c r="F545" s="9"/>
      <c r="G545" s="9"/>
      <c r="H545" s="9"/>
      <c r="I545" s="9"/>
      <c r="J545" s="9"/>
      <c r="K545" s="14"/>
      <c r="L545" s="14"/>
      <c r="M545" s="17"/>
      <c r="N545" s="17"/>
      <c r="O545" s="17"/>
      <c r="P545" s="17"/>
      <c r="Q545" s="17"/>
      <c r="R545" s="17"/>
      <c r="S545" s="17"/>
      <c r="T545" s="17"/>
      <c r="U545" s="17"/>
      <c r="V545" s="17"/>
      <c r="W545" s="17"/>
      <c r="X545" s="17"/>
      <c r="Y545" s="17"/>
      <c r="Z545" s="17"/>
      <c r="AA545" s="17"/>
      <c r="AB545" s="17"/>
    </row>
    <row r="546" ht="15.75" customHeight="1">
      <c r="A546" s="9"/>
      <c r="B546" s="9"/>
      <c r="C546" s="9"/>
      <c r="D546" s="9"/>
      <c r="E546" s="9"/>
      <c r="F546" s="9"/>
      <c r="G546" s="9"/>
      <c r="H546" s="9"/>
      <c r="I546" s="9"/>
      <c r="J546" s="9"/>
      <c r="K546" s="14"/>
      <c r="L546" s="14"/>
      <c r="M546" s="17"/>
      <c r="N546" s="17"/>
      <c r="O546" s="17"/>
      <c r="P546" s="17"/>
      <c r="Q546" s="17"/>
      <c r="R546" s="17"/>
      <c r="S546" s="17"/>
      <c r="T546" s="17"/>
      <c r="U546" s="17"/>
      <c r="V546" s="17"/>
      <c r="W546" s="17"/>
      <c r="X546" s="17"/>
      <c r="Y546" s="17"/>
      <c r="Z546" s="17"/>
      <c r="AA546" s="17"/>
      <c r="AB546" s="17"/>
    </row>
    <row r="547" ht="15.75" customHeight="1">
      <c r="A547" s="9"/>
      <c r="B547" s="9"/>
      <c r="C547" s="9"/>
      <c r="D547" s="9"/>
      <c r="E547" s="9"/>
      <c r="F547" s="9"/>
      <c r="G547" s="9"/>
      <c r="H547" s="9"/>
      <c r="I547" s="9"/>
      <c r="J547" s="9"/>
      <c r="K547" s="14"/>
      <c r="L547" s="14"/>
      <c r="M547" s="17"/>
      <c r="N547" s="17"/>
      <c r="O547" s="17"/>
      <c r="P547" s="17"/>
      <c r="Q547" s="17"/>
      <c r="R547" s="17"/>
      <c r="S547" s="17"/>
      <c r="T547" s="17"/>
      <c r="U547" s="17"/>
      <c r="V547" s="17"/>
      <c r="W547" s="17"/>
      <c r="X547" s="17"/>
      <c r="Y547" s="17"/>
      <c r="Z547" s="17"/>
      <c r="AA547" s="17"/>
      <c r="AB547" s="17"/>
    </row>
    <row r="548" ht="15.75" customHeight="1">
      <c r="A548" s="9"/>
      <c r="B548" s="9"/>
      <c r="C548" s="9"/>
      <c r="D548" s="9"/>
      <c r="E548" s="9"/>
      <c r="F548" s="9"/>
      <c r="G548" s="9"/>
      <c r="H548" s="9"/>
      <c r="I548" s="9"/>
      <c r="J548" s="9"/>
      <c r="K548" s="14"/>
      <c r="L548" s="14"/>
      <c r="M548" s="17"/>
      <c r="N548" s="17"/>
      <c r="O548" s="17"/>
      <c r="P548" s="17"/>
      <c r="Q548" s="17"/>
      <c r="R548" s="17"/>
      <c r="S548" s="17"/>
      <c r="T548" s="17"/>
      <c r="U548" s="17"/>
      <c r="V548" s="17"/>
      <c r="W548" s="17"/>
      <c r="X548" s="17"/>
      <c r="Y548" s="17"/>
      <c r="Z548" s="17"/>
      <c r="AA548" s="17"/>
      <c r="AB548" s="17"/>
    </row>
    <row r="549" ht="15.75" customHeight="1">
      <c r="A549" s="9"/>
      <c r="B549" s="9"/>
      <c r="C549" s="9"/>
      <c r="D549" s="9"/>
      <c r="E549" s="9"/>
      <c r="F549" s="9"/>
      <c r="G549" s="9"/>
      <c r="H549" s="9"/>
      <c r="I549" s="9"/>
      <c r="J549" s="9"/>
      <c r="K549" s="14"/>
      <c r="L549" s="14"/>
      <c r="M549" s="17"/>
      <c r="N549" s="17"/>
      <c r="O549" s="17"/>
      <c r="P549" s="17"/>
      <c r="Q549" s="17"/>
      <c r="R549" s="17"/>
      <c r="S549" s="17"/>
      <c r="T549" s="17"/>
      <c r="U549" s="17"/>
      <c r="V549" s="17"/>
      <c r="W549" s="17"/>
      <c r="X549" s="17"/>
      <c r="Y549" s="17"/>
      <c r="Z549" s="17"/>
      <c r="AA549" s="17"/>
      <c r="AB549" s="17"/>
    </row>
    <row r="550" ht="15.75" customHeight="1">
      <c r="A550" s="9"/>
      <c r="B550" s="9"/>
      <c r="C550" s="9"/>
      <c r="D550" s="9"/>
      <c r="E550" s="9"/>
      <c r="F550" s="9"/>
      <c r="G550" s="9"/>
      <c r="H550" s="9"/>
      <c r="I550" s="9"/>
      <c r="J550" s="9"/>
      <c r="K550" s="14"/>
      <c r="L550" s="14"/>
      <c r="M550" s="17"/>
      <c r="N550" s="17"/>
      <c r="O550" s="17"/>
      <c r="P550" s="17"/>
      <c r="Q550" s="17"/>
      <c r="R550" s="17"/>
      <c r="S550" s="17"/>
      <c r="T550" s="17"/>
      <c r="U550" s="17"/>
      <c r="V550" s="17"/>
      <c r="W550" s="17"/>
      <c r="X550" s="17"/>
      <c r="Y550" s="17"/>
      <c r="Z550" s="17"/>
      <c r="AA550" s="17"/>
      <c r="AB550" s="17"/>
    </row>
    <row r="551" ht="15.75" customHeight="1">
      <c r="A551" s="9"/>
      <c r="B551" s="9"/>
      <c r="C551" s="9"/>
      <c r="D551" s="9"/>
      <c r="E551" s="9"/>
      <c r="F551" s="9"/>
      <c r="G551" s="9"/>
      <c r="H551" s="9"/>
      <c r="I551" s="9"/>
      <c r="J551" s="9"/>
      <c r="K551" s="14"/>
      <c r="L551" s="14"/>
      <c r="M551" s="17"/>
      <c r="N551" s="17"/>
      <c r="O551" s="17"/>
      <c r="P551" s="17"/>
      <c r="Q551" s="17"/>
      <c r="R551" s="17"/>
      <c r="S551" s="17"/>
      <c r="T551" s="17"/>
      <c r="U551" s="17"/>
      <c r="V551" s="17"/>
      <c r="W551" s="17"/>
      <c r="X551" s="17"/>
      <c r="Y551" s="17"/>
      <c r="Z551" s="17"/>
      <c r="AA551" s="17"/>
      <c r="AB551" s="17"/>
    </row>
    <row r="552" ht="15.75" customHeight="1">
      <c r="A552" s="9"/>
      <c r="B552" s="9"/>
      <c r="C552" s="9"/>
      <c r="D552" s="9"/>
      <c r="E552" s="9"/>
      <c r="F552" s="9"/>
      <c r="G552" s="9"/>
      <c r="H552" s="9"/>
      <c r="I552" s="9"/>
      <c r="J552" s="9"/>
      <c r="K552" s="14"/>
      <c r="L552" s="14"/>
      <c r="M552" s="17"/>
      <c r="N552" s="17"/>
      <c r="O552" s="17"/>
      <c r="P552" s="17"/>
      <c r="Q552" s="17"/>
      <c r="R552" s="17"/>
      <c r="S552" s="17"/>
      <c r="T552" s="17"/>
      <c r="U552" s="17"/>
      <c r="V552" s="17"/>
      <c r="W552" s="17"/>
      <c r="X552" s="17"/>
      <c r="Y552" s="17"/>
      <c r="Z552" s="17"/>
      <c r="AA552" s="17"/>
      <c r="AB552" s="17"/>
    </row>
    <row r="553" ht="15.75" customHeight="1">
      <c r="A553" s="9"/>
      <c r="B553" s="9"/>
      <c r="C553" s="9"/>
      <c r="D553" s="9"/>
      <c r="E553" s="9"/>
      <c r="F553" s="9"/>
      <c r="G553" s="9"/>
      <c r="H553" s="9"/>
      <c r="I553" s="9"/>
      <c r="J553" s="9"/>
      <c r="K553" s="14"/>
      <c r="L553" s="14"/>
      <c r="M553" s="17"/>
      <c r="N553" s="17"/>
      <c r="O553" s="17"/>
      <c r="P553" s="17"/>
      <c r="Q553" s="17"/>
      <c r="R553" s="17"/>
      <c r="S553" s="17"/>
      <c r="T553" s="17"/>
      <c r="U553" s="17"/>
      <c r="V553" s="17"/>
      <c r="W553" s="17"/>
      <c r="X553" s="17"/>
      <c r="Y553" s="17"/>
      <c r="Z553" s="17"/>
      <c r="AA553" s="17"/>
      <c r="AB553" s="17"/>
    </row>
    <row r="554" ht="15.75" customHeight="1">
      <c r="A554" s="9"/>
      <c r="B554" s="9"/>
      <c r="C554" s="9"/>
      <c r="D554" s="9"/>
      <c r="E554" s="9"/>
      <c r="F554" s="9"/>
      <c r="G554" s="9"/>
      <c r="H554" s="9"/>
      <c r="I554" s="9"/>
      <c r="J554" s="9"/>
      <c r="K554" s="14"/>
      <c r="L554" s="14"/>
      <c r="M554" s="17"/>
      <c r="N554" s="17"/>
      <c r="O554" s="17"/>
      <c r="P554" s="17"/>
      <c r="Q554" s="17"/>
      <c r="R554" s="17"/>
      <c r="S554" s="17"/>
      <c r="T554" s="17"/>
      <c r="U554" s="17"/>
      <c r="V554" s="17"/>
      <c r="W554" s="17"/>
      <c r="X554" s="17"/>
      <c r="Y554" s="17"/>
      <c r="Z554" s="17"/>
      <c r="AA554" s="17"/>
      <c r="AB554" s="17"/>
    </row>
    <row r="555" ht="15.75" customHeight="1">
      <c r="A555" s="9"/>
      <c r="B555" s="9"/>
      <c r="C555" s="9"/>
      <c r="D555" s="9"/>
      <c r="E555" s="9"/>
      <c r="F555" s="9"/>
      <c r="G555" s="9"/>
      <c r="H555" s="9"/>
      <c r="I555" s="9"/>
      <c r="J555" s="9"/>
      <c r="K555" s="14"/>
      <c r="L555" s="14"/>
      <c r="M555" s="17"/>
      <c r="N555" s="17"/>
      <c r="O555" s="17"/>
      <c r="P555" s="17"/>
      <c r="Q555" s="17"/>
      <c r="R555" s="17"/>
      <c r="S555" s="17"/>
      <c r="T555" s="17"/>
      <c r="U555" s="17"/>
      <c r="V555" s="17"/>
      <c r="W555" s="17"/>
      <c r="X555" s="17"/>
      <c r="Y555" s="17"/>
      <c r="Z555" s="17"/>
      <c r="AA555" s="17"/>
      <c r="AB555" s="17"/>
    </row>
    <row r="556" ht="15.75" customHeight="1">
      <c r="A556" s="9"/>
      <c r="B556" s="9"/>
      <c r="C556" s="9"/>
      <c r="D556" s="9"/>
      <c r="E556" s="9"/>
      <c r="F556" s="9"/>
      <c r="G556" s="9"/>
      <c r="H556" s="9"/>
      <c r="I556" s="9"/>
      <c r="J556" s="9"/>
      <c r="K556" s="14"/>
      <c r="L556" s="14"/>
      <c r="M556" s="17"/>
      <c r="N556" s="17"/>
      <c r="O556" s="17"/>
      <c r="P556" s="17"/>
      <c r="Q556" s="17"/>
      <c r="R556" s="17"/>
      <c r="S556" s="17"/>
      <c r="T556" s="17"/>
      <c r="U556" s="17"/>
      <c r="V556" s="17"/>
      <c r="W556" s="17"/>
      <c r="X556" s="17"/>
      <c r="Y556" s="17"/>
      <c r="Z556" s="17"/>
      <c r="AA556" s="17"/>
      <c r="AB556" s="17"/>
    </row>
    <row r="557" ht="15.75" customHeight="1">
      <c r="A557" s="9"/>
      <c r="B557" s="9"/>
      <c r="C557" s="9"/>
      <c r="D557" s="9"/>
      <c r="E557" s="9"/>
      <c r="F557" s="9"/>
      <c r="G557" s="9"/>
      <c r="H557" s="9"/>
      <c r="I557" s="9"/>
      <c r="J557" s="9"/>
      <c r="K557" s="14"/>
      <c r="L557" s="14"/>
      <c r="M557" s="17"/>
      <c r="N557" s="17"/>
      <c r="O557" s="17"/>
      <c r="P557" s="17"/>
      <c r="Q557" s="17"/>
      <c r="R557" s="17"/>
      <c r="S557" s="17"/>
      <c r="T557" s="17"/>
      <c r="U557" s="17"/>
      <c r="V557" s="17"/>
      <c r="W557" s="17"/>
      <c r="X557" s="17"/>
      <c r="Y557" s="17"/>
      <c r="Z557" s="17"/>
      <c r="AA557" s="17"/>
      <c r="AB557" s="17"/>
    </row>
    <row r="558" ht="15.75" customHeight="1">
      <c r="A558" s="9"/>
      <c r="B558" s="9"/>
      <c r="C558" s="9"/>
      <c r="D558" s="9"/>
      <c r="E558" s="9"/>
      <c r="F558" s="9"/>
      <c r="G558" s="9"/>
      <c r="H558" s="9"/>
      <c r="I558" s="9"/>
      <c r="J558" s="9"/>
      <c r="K558" s="14"/>
      <c r="L558" s="14"/>
      <c r="M558" s="17"/>
      <c r="N558" s="17"/>
      <c r="O558" s="17"/>
      <c r="P558" s="17"/>
      <c r="Q558" s="17"/>
      <c r="R558" s="17"/>
      <c r="S558" s="17"/>
      <c r="T558" s="17"/>
      <c r="U558" s="17"/>
      <c r="V558" s="17"/>
      <c r="W558" s="17"/>
      <c r="X558" s="17"/>
      <c r="Y558" s="17"/>
      <c r="Z558" s="17"/>
      <c r="AA558" s="17"/>
      <c r="AB558" s="17"/>
    </row>
    <row r="559" ht="15.75" customHeight="1">
      <c r="A559" s="9"/>
      <c r="B559" s="9"/>
      <c r="C559" s="9"/>
      <c r="D559" s="9"/>
      <c r="E559" s="9"/>
      <c r="F559" s="9"/>
      <c r="G559" s="9"/>
      <c r="H559" s="9"/>
      <c r="I559" s="9"/>
      <c r="J559" s="9"/>
      <c r="K559" s="14"/>
      <c r="L559" s="14"/>
      <c r="M559" s="17"/>
      <c r="N559" s="17"/>
      <c r="O559" s="17"/>
      <c r="P559" s="17"/>
      <c r="Q559" s="17"/>
      <c r="R559" s="17"/>
      <c r="S559" s="17"/>
      <c r="T559" s="17"/>
      <c r="U559" s="17"/>
      <c r="V559" s="17"/>
      <c r="W559" s="17"/>
      <c r="X559" s="17"/>
      <c r="Y559" s="17"/>
      <c r="Z559" s="17"/>
      <c r="AA559" s="17"/>
      <c r="AB559" s="17"/>
    </row>
    <row r="560" ht="15.75" customHeight="1">
      <c r="A560" s="9"/>
      <c r="B560" s="9"/>
      <c r="C560" s="9"/>
      <c r="D560" s="9"/>
      <c r="E560" s="9"/>
      <c r="F560" s="9"/>
      <c r="G560" s="9"/>
      <c r="H560" s="9"/>
      <c r="I560" s="9"/>
      <c r="J560" s="9"/>
      <c r="K560" s="14"/>
      <c r="L560" s="14"/>
      <c r="M560" s="17"/>
      <c r="N560" s="17"/>
      <c r="O560" s="17"/>
      <c r="P560" s="17"/>
      <c r="Q560" s="17"/>
      <c r="R560" s="17"/>
      <c r="S560" s="17"/>
      <c r="T560" s="17"/>
      <c r="U560" s="17"/>
      <c r="V560" s="17"/>
      <c r="W560" s="17"/>
      <c r="X560" s="17"/>
      <c r="Y560" s="17"/>
      <c r="Z560" s="17"/>
      <c r="AA560" s="17"/>
      <c r="AB560" s="17"/>
    </row>
    <row r="561" ht="15.75" customHeight="1">
      <c r="A561" s="9"/>
      <c r="B561" s="9"/>
      <c r="C561" s="9"/>
      <c r="D561" s="9"/>
      <c r="E561" s="9"/>
      <c r="F561" s="9"/>
      <c r="G561" s="9"/>
      <c r="H561" s="9"/>
      <c r="I561" s="9"/>
      <c r="J561" s="9"/>
      <c r="K561" s="14"/>
      <c r="L561" s="14"/>
      <c r="M561" s="17"/>
      <c r="N561" s="17"/>
      <c r="O561" s="17"/>
      <c r="P561" s="17"/>
      <c r="Q561" s="17"/>
      <c r="R561" s="17"/>
      <c r="S561" s="17"/>
      <c r="T561" s="17"/>
      <c r="U561" s="17"/>
      <c r="V561" s="17"/>
      <c r="W561" s="17"/>
      <c r="X561" s="17"/>
      <c r="Y561" s="17"/>
      <c r="Z561" s="17"/>
      <c r="AA561" s="17"/>
      <c r="AB561" s="17"/>
    </row>
    <row r="562" ht="15.75" customHeight="1">
      <c r="A562" s="9"/>
      <c r="B562" s="9"/>
      <c r="C562" s="9"/>
      <c r="D562" s="9"/>
      <c r="E562" s="9"/>
      <c r="F562" s="9"/>
      <c r="G562" s="9"/>
      <c r="H562" s="9"/>
      <c r="I562" s="9"/>
      <c r="J562" s="9"/>
      <c r="K562" s="14"/>
      <c r="L562" s="14"/>
      <c r="M562" s="17"/>
      <c r="N562" s="17"/>
      <c r="O562" s="17"/>
      <c r="P562" s="17"/>
      <c r="Q562" s="17"/>
      <c r="R562" s="17"/>
      <c r="S562" s="17"/>
      <c r="T562" s="17"/>
      <c r="U562" s="17"/>
      <c r="V562" s="17"/>
      <c r="W562" s="17"/>
      <c r="X562" s="17"/>
      <c r="Y562" s="17"/>
      <c r="Z562" s="17"/>
      <c r="AA562" s="17"/>
      <c r="AB562" s="17"/>
    </row>
    <row r="563" ht="15.75" customHeight="1">
      <c r="A563" s="9"/>
      <c r="B563" s="9"/>
      <c r="C563" s="9"/>
      <c r="D563" s="9"/>
      <c r="E563" s="9"/>
      <c r="F563" s="9"/>
      <c r="G563" s="9"/>
      <c r="H563" s="9"/>
      <c r="I563" s="9"/>
      <c r="J563" s="9"/>
      <c r="K563" s="14"/>
      <c r="L563" s="14"/>
      <c r="M563" s="17"/>
      <c r="N563" s="17"/>
      <c r="O563" s="17"/>
      <c r="P563" s="17"/>
      <c r="Q563" s="17"/>
      <c r="R563" s="17"/>
      <c r="S563" s="17"/>
      <c r="T563" s="17"/>
      <c r="U563" s="17"/>
      <c r="V563" s="17"/>
      <c r="W563" s="17"/>
      <c r="X563" s="17"/>
      <c r="Y563" s="17"/>
      <c r="Z563" s="17"/>
      <c r="AA563" s="17"/>
      <c r="AB563" s="17"/>
    </row>
    <row r="564" ht="15.75" customHeight="1">
      <c r="A564" s="9"/>
      <c r="B564" s="9"/>
      <c r="C564" s="9"/>
      <c r="D564" s="9"/>
      <c r="E564" s="9"/>
      <c r="F564" s="9"/>
      <c r="G564" s="9"/>
      <c r="H564" s="9"/>
      <c r="I564" s="9"/>
      <c r="J564" s="9"/>
      <c r="K564" s="14"/>
      <c r="L564" s="14"/>
      <c r="M564" s="17"/>
      <c r="N564" s="17"/>
      <c r="O564" s="17"/>
      <c r="P564" s="17"/>
      <c r="Q564" s="17"/>
      <c r="R564" s="17"/>
      <c r="S564" s="17"/>
      <c r="T564" s="17"/>
      <c r="U564" s="17"/>
      <c r="V564" s="17"/>
      <c r="W564" s="17"/>
      <c r="X564" s="17"/>
      <c r="Y564" s="17"/>
      <c r="Z564" s="17"/>
      <c r="AA564" s="17"/>
      <c r="AB564" s="17"/>
    </row>
    <row r="565" ht="15.75" customHeight="1">
      <c r="A565" s="9"/>
      <c r="B565" s="9"/>
      <c r="C565" s="9"/>
      <c r="D565" s="9"/>
      <c r="E565" s="9"/>
      <c r="F565" s="9"/>
      <c r="G565" s="9"/>
      <c r="H565" s="9"/>
      <c r="I565" s="9"/>
      <c r="J565" s="9"/>
      <c r="K565" s="14"/>
      <c r="L565" s="14"/>
      <c r="M565" s="17"/>
      <c r="N565" s="17"/>
      <c r="O565" s="17"/>
      <c r="P565" s="17"/>
      <c r="Q565" s="17"/>
      <c r="R565" s="17"/>
      <c r="S565" s="17"/>
      <c r="T565" s="17"/>
      <c r="U565" s="17"/>
      <c r="V565" s="17"/>
      <c r="W565" s="17"/>
      <c r="X565" s="17"/>
      <c r="Y565" s="17"/>
      <c r="Z565" s="17"/>
      <c r="AA565" s="17"/>
      <c r="AB565" s="17"/>
    </row>
    <row r="566" ht="15.75" customHeight="1">
      <c r="A566" s="9"/>
      <c r="B566" s="9"/>
      <c r="C566" s="9"/>
      <c r="D566" s="9"/>
      <c r="E566" s="9"/>
      <c r="F566" s="9"/>
      <c r="G566" s="9"/>
      <c r="H566" s="9"/>
      <c r="I566" s="9"/>
      <c r="J566" s="9"/>
      <c r="K566" s="14"/>
      <c r="L566" s="14"/>
      <c r="M566" s="17"/>
      <c r="N566" s="17"/>
      <c r="O566" s="17"/>
      <c r="P566" s="17"/>
      <c r="Q566" s="17"/>
      <c r="R566" s="17"/>
      <c r="S566" s="17"/>
      <c r="T566" s="17"/>
      <c r="U566" s="17"/>
      <c r="V566" s="17"/>
      <c r="W566" s="17"/>
      <c r="X566" s="17"/>
      <c r="Y566" s="17"/>
      <c r="Z566" s="17"/>
      <c r="AA566" s="17"/>
      <c r="AB566" s="17"/>
    </row>
    <row r="567" ht="15.75" customHeight="1">
      <c r="A567" s="9"/>
      <c r="B567" s="9"/>
      <c r="C567" s="9"/>
      <c r="D567" s="9"/>
      <c r="E567" s="9"/>
      <c r="F567" s="9"/>
      <c r="G567" s="9"/>
      <c r="H567" s="9"/>
      <c r="I567" s="9"/>
      <c r="J567" s="9"/>
      <c r="K567" s="14"/>
      <c r="L567" s="14"/>
      <c r="M567" s="17"/>
      <c r="N567" s="17"/>
      <c r="O567" s="17"/>
      <c r="P567" s="17"/>
      <c r="Q567" s="17"/>
      <c r="R567" s="17"/>
      <c r="S567" s="17"/>
      <c r="T567" s="17"/>
      <c r="U567" s="17"/>
      <c r="V567" s="17"/>
      <c r="W567" s="17"/>
      <c r="X567" s="17"/>
      <c r="Y567" s="17"/>
      <c r="Z567" s="17"/>
      <c r="AA567" s="17"/>
      <c r="AB567" s="17"/>
    </row>
    <row r="568" ht="15.75" customHeight="1">
      <c r="A568" s="9"/>
      <c r="B568" s="9"/>
      <c r="C568" s="9"/>
      <c r="D568" s="9"/>
      <c r="E568" s="9"/>
      <c r="F568" s="9"/>
      <c r="G568" s="9"/>
      <c r="H568" s="9"/>
      <c r="I568" s="9"/>
      <c r="J568" s="9"/>
      <c r="K568" s="14"/>
      <c r="L568" s="14"/>
      <c r="M568" s="17"/>
      <c r="N568" s="17"/>
      <c r="O568" s="17"/>
      <c r="P568" s="17"/>
      <c r="Q568" s="17"/>
      <c r="R568" s="17"/>
      <c r="S568" s="17"/>
      <c r="T568" s="17"/>
      <c r="U568" s="17"/>
      <c r="V568" s="17"/>
      <c r="W568" s="17"/>
      <c r="X568" s="17"/>
      <c r="Y568" s="17"/>
      <c r="Z568" s="17"/>
      <c r="AA568" s="17"/>
      <c r="AB568" s="17"/>
    </row>
    <row r="569" ht="15.75" customHeight="1">
      <c r="A569" s="9"/>
      <c r="B569" s="9"/>
      <c r="C569" s="9"/>
      <c r="D569" s="9"/>
      <c r="E569" s="9"/>
      <c r="F569" s="9"/>
      <c r="G569" s="9"/>
      <c r="H569" s="9"/>
      <c r="I569" s="9"/>
      <c r="J569" s="9"/>
      <c r="K569" s="14"/>
      <c r="L569" s="14"/>
      <c r="M569" s="17"/>
      <c r="N569" s="17"/>
      <c r="O569" s="17"/>
      <c r="P569" s="17"/>
      <c r="Q569" s="17"/>
      <c r="R569" s="17"/>
      <c r="S569" s="17"/>
      <c r="T569" s="17"/>
      <c r="U569" s="17"/>
      <c r="V569" s="17"/>
      <c r="W569" s="17"/>
      <c r="X569" s="17"/>
      <c r="Y569" s="17"/>
      <c r="Z569" s="17"/>
      <c r="AA569" s="17"/>
      <c r="AB569" s="17"/>
    </row>
    <row r="570" ht="15.75" customHeight="1">
      <c r="A570" s="9"/>
      <c r="B570" s="9"/>
      <c r="C570" s="9"/>
      <c r="D570" s="9"/>
      <c r="E570" s="9"/>
      <c r="F570" s="9"/>
      <c r="G570" s="9"/>
      <c r="H570" s="9"/>
      <c r="I570" s="9"/>
      <c r="J570" s="9"/>
      <c r="K570" s="14"/>
      <c r="L570" s="14"/>
      <c r="M570" s="17"/>
      <c r="N570" s="17"/>
      <c r="O570" s="17"/>
      <c r="P570" s="17"/>
      <c r="Q570" s="17"/>
      <c r="R570" s="17"/>
      <c r="S570" s="17"/>
      <c r="T570" s="17"/>
      <c r="U570" s="17"/>
      <c r="V570" s="17"/>
      <c r="W570" s="17"/>
      <c r="X570" s="17"/>
      <c r="Y570" s="17"/>
      <c r="Z570" s="17"/>
      <c r="AA570" s="17"/>
      <c r="AB570" s="17"/>
    </row>
    <row r="571" ht="15.75" customHeight="1">
      <c r="A571" s="9"/>
      <c r="B571" s="9"/>
      <c r="C571" s="9"/>
      <c r="D571" s="9"/>
      <c r="E571" s="9"/>
      <c r="F571" s="9"/>
      <c r="G571" s="9"/>
      <c r="H571" s="9"/>
      <c r="I571" s="9"/>
      <c r="J571" s="9"/>
      <c r="K571" s="14"/>
      <c r="L571" s="14"/>
      <c r="M571" s="17"/>
      <c r="N571" s="17"/>
      <c r="O571" s="17"/>
      <c r="P571" s="17"/>
      <c r="Q571" s="17"/>
      <c r="R571" s="17"/>
      <c r="S571" s="17"/>
      <c r="T571" s="17"/>
      <c r="U571" s="17"/>
      <c r="V571" s="17"/>
      <c r="W571" s="17"/>
      <c r="X571" s="17"/>
      <c r="Y571" s="17"/>
      <c r="Z571" s="17"/>
      <c r="AA571" s="17"/>
      <c r="AB571" s="17"/>
    </row>
    <row r="572" ht="15.75" customHeight="1">
      <c r="A572" s="9"/>
      <c r="B572" s="9"/>
      <c r="C572" s="9"/>
      <c r="D572" s="9"/>
      <c r="E572" s="9"/>
      <c r="F572" s="9"/>
      <c r="G572" s="9"/>
      <c r="H572" s="9"/>
      <c r="I572" s="9"/>
      <c r="J572" s="9"/>
      <c r="K572" s="14"/>
      <c r="L572" s="14"/>
      <c r="M572" s="17"/>
      <c r="N572" s="17"/>
      <c r="O572" s="17"/>
      <c r="P572" s="17"/>
      <c r="Q572" s="17"/>
      <c r="R572" s="17"/>
      <c r="S572" s="17"/>
      <c r="T572" s="17"/>
      <c r="U572" s="17"/>
      <c r="V572" s="17"/>
      <c r="W572" s="17"/>
      <c r="X572" s="17"/>
      <c r="Y572" s="17"/>
      <c r="Z572" s="17"/>
      <c r="AA572" s="17"/>
      <c r="AB572" s="17"/>
    </row>
    <row r="573" ht="15.75" customHeight="1">
      <c r="A573" s="9"/>
      <c r="B573" s="9"/>
      <c r="C573" s="9"/>
      <c r="D573" s="9"/>
      <c r="E573" s="9"/>
      <c r="F573" s="9"/>
      <c r="G573" s="9"/>
      <c r="H573" s="9"/>
      <c r="I573" s="9"/>
      <c r="J573" s="9"/>
      <c r="K573" s="14"/>
      <c r="L573" s="14"/>
      <c r="M573" s="17"/>
      <c r="N573" s="17"/>
      <c r="O573" s="17"/>
      <c r="P573" s="17"/>
      <c r="Q573" s="17"/>
      <c r="R573" s="17"/>
      <c r="S573" s="17"/>
      <c r="T573" s="17"/>
      <c r="U573" s="17"/>
      <c r="V573" s="17"/>
      <c r="W573" s="17"/>
      <c r="X573" s="17"/>
      <c r="Y573" s="17"/>
      <c r="Z573" s="17"/>
      <c r="AA573" s="17"/>
      <c r="AB573" s="17"/>
    </row>
    <row r="574" ht="15.75" customHeight="1">
      <c r="A574" s="9"/>
      <c r="B574" s="9"/>
      <c r="C574" s="9"/>
      <c r="D574" s="9"/>
      <c r="E574" s="9"/>
      <c r="F574" s="9"/>
      <c r="G574" s="9"/>
      <c r="H574" s="9"/>
      <c r="I574" s="9"/>
      <c r="J574" s="9"/>
      <c r="K574" s="14"/>
      <c r="L574" s="14"/>
      <c r="M574" s="17"/>
      <c r="N574" s="17"/>
      <c r="O574" s="17"/>
      <c r="P574" s="17"/>
      <c r="Q574" s="17"/>
      <c r="R574" s="17"/>
      <c r="S574" s="17"/>
      <c r="T574" s="17"/>
      <c r="U574" s="17"/>
      <c r="V574" s="17"/>
      <c r="W574" s="17"/>
      <c r="X574" s="17"/>
      <c r="Y574" s="17"/>
      <c r="Z574" s="17"/>
      <c r="AA574" s="17"/>
      <c r="AB574" s="17"/>
    </row>
    <row r="575" ht="15.75" customHeight="1">
      <c r="A575" s="9"/>
      <c r="B575" s="9"/>
      <c r="C575" s="9"/>
      <c r="D575" s="9"/>
      <c r="E575" s="9"/>
      <c r="F575" s="9"/>
      <c r="G575" s="9"/>
      <c r="H575" s="9"/>
      <c r="I575" s="9"/>
      <c r="J575" s="9"/>
      <c r="K575" s="14"/>
      <c r="L575" s="14"/>
      <c r="M575" s="17"/>
      <c r="N575" s="17"/>
      <c r="O575" s="17"/>
      <c r="P575" s="17"/>
      <c r="Q575" s="17"/>
      <c r="R575" s="17"/>
      <c r="S575" s="17"/>
      <c r="T575" s="17"/>
      <c r="U575" s="17"/>
      <c r="V575" s="17"/>
      <c r="W575" s="17"/>
      <c r="X575" s="17"/>
      <c r="Y575" s="17"/>
      <c r="Z575" s="17"/>
      <c r="AA575" s="17"/>
      <c r="AB575" s="17"/>
    </row>
    <row r="576" ht="15.75" customHeight="1">
      <c r="A576" s="9"/>
      <c r="B576" s="9"/>
      <c r="C576" s="9"/>
      <c r="D576" s="9"/>
      <c r="E576" s="9"/>
      <c r="F576" s="9"/>
      <c r="G576" s="9"/>
      <c r="H576" s="9"/>
      <c r="I576" s="9"/>
      <c r="J576" s="9"/>
      <c r="K576" s="14"/>
      <c r="L576" s="14"/>
      <c r="M576" s="17"/>
      <c r="N576" s="17"/>
      <c r="O576" s="17"/>
      <c r="P576" s="17"/>
      <c r="Q576" s="17"/>
      <c r="R576" s="17"/>
      <c r="S576" s="17"/>
      <c r="T576" s="17"/>
      <c r="U576" s="17"/>
      <c r="V576" s="17"/>
      <c r="W576" s="17"/>
      <c r="X576" s="17"/>
      <c r="Y576" s="17"/>
      <c r="Z576" s="17"/>
      <c r="AA576" s="17"/>
      <c r="AB576" s="17"/>
    </row>
    <row r="577" ht="15.75" customHeight="1">
      <c r="A577" s="9"/>
      <c r="B577" s="9"/>
      <c r="C577" s="9"/>
      <c r="D577" s="9"/>
      <c r="E577" s="9"/>
      <c r="F577" s="9"/>
      <c r="G577" s="9"/>
      <c r="H577" s="9"/>
      <c r="I577" s="9"/>
      <c r="J577" s="9"/>
      <c r="K577" s="14"/>
      <c r="L577" s="14"/>
      <c r="M577" s="17"/>
      <c r="N577" s="17"/>
      <c r="O577" s="17"/>
      <c r="P577" s="17"/>
      <c r="Q577" s="17"/>
      <c r="R577" s="17"/>
      <c r="S577" s="17"/>
      <c r="T577" s="17"/>
      <c r="U577" s="17"/>
      <c r="V577" s="17"/>
      <c r="W577" s="17"/>
      <c r="X577" s="17"/>
      <c r="Y577" s="17"/>
      <c r="Z577" s="17"/>
      <c r="AA577" s="17"/>
      <c r="AB577" s="17"/>
    </row>
    <row r="578" ht="15.75" customHeight="1">
      <c r="A578" s="9"/>
      <c r="B578" s="9"/>
      <c r="C578" s="9"/>
      <c r="D578" s="9"/>
      <c r="E578" s="9"/>
      <c r="F578" s="9"/>
      <c r="G578" s="9"/>
      <c r="H578" s="9"/>
      <c r="I578" s="9"/>
      <c r="J578" s="9"/>
      <c r="K578" s="14"/>
      <c r="L578" s="14"/>
      <c r="M578" s="17"/>
      <c r="N578" s="17"/>
      <c r="O578" s="17"/>
      <c r="P578" s="17"/>
      <c r="Q578" s="17"/>
      <c r="R578" s="17"/>
      <c r="S578" s="17"/>
      <c r="T578" s="17"/>
      <c r="U578" s="17"/>
      <c r="V578" s="17"/>
      <c r="W578" s="17"/>
      <c r="X578" s="17"/>
      <c r="Y578" s="17"/>
      <c r="Z578" s="17"/>
      <c r="AA578" s="17"/>
      <c r="AB578" s="17"/>
    </row>
    <row r="579" ht="15.75" customHeight="1">
      <c r="A579" s="9"/>
      <c r="B579" s="9"/>
      <c r="C579" s="9"/>
      <c r="D579" s="9"/>
      <c r="E579" s="9"/>
      <c r="F579" s="9"/>
      <c r="G579" s="9"/>
      <c r="H579" s="9"/>
      <c r="I579" s="9"/>
      <c r="J579" s="9"/>
      <c r="K579" s="14"/>
      <c r="L579" s="14"/>
      <c r="M579" s="17"/>
      <c r="N579" s="17"/>
      <c r="O579" s="17"/>
      <c r="P579" s="17"/>
      <c r="Q579" s="17"/>
      <c r="R579" s="17"/>
      <c r="S579" s="17"/>
      <c r="T579" s="17"/>
      <c r="U579" s="17"/>
      <c r="V579" s="17"/>
      <c r="W579" s="17"/>
      <c r="X579" s="17"/>
      <c r="Y579" s="17"/>
      <c r="Z579" s="17"/>
      <c r="AA579" s="17"/>
      <c r="AB579" s="17"/>
    </row>
    <row r="580" ht="15.75" customHeight="1">
      <c r="A580" s="9"/>
      <c r="B580" s="9"/>
      <c r="C580" s="9"/>
      <c r="D580" s="9"/>
      <c r="E580" s="9"/>
      <c r="F580" s="9"/>
      <c r="G580" s="9"/>
      <c r="H580" s="9"/>
      <c r="I580" s="9"/>
      <c r="J580" s="9"/>
      <c r="K580" s="14"/>
      <c r="L580" s="14"/>
      <c r="M580" s="17"/>
      <c r="N580" s="17"/>
      <c r="O580" s="17"/>
      <c r="P580" s="17"/>
      <c r="Q580" s="17"/>
      <c r="R580" s="17"/>
      <c r="S580" s="17"/>
      <c r="T580" s="17"/>
      <c r="U580" s="17"/>
      <c r="V580" s="17"/>
      <c r="W580" s="17"/>
      <c r="X580" s="17"/>
      <c r="Y580" s="17"/>
      <c r="Z580" s="17"/>
      <c r="AA580" s="17"/>
      <c r="AB580" s="17"/>
    </row>
    <row r="581" ht="15.75" customHeight="1">
      <c r="A581" s="9"/>
      <c r="B581" s="9"/>
      <c r="C581" s="9"/>
      <c r="D581" s="9"/>
      <c r="E581" s="9"/>
      <c r="F581" s="9"/>
      <c r="G581" s="9"/>
      <c r="H581" s="9"/>
      <c r="I581" s="9"/>
      <c r="J581" s="9"/>
      <c r="K581" s="14"/>
      <c r="L581" s="14"/>
      <c r="M581" s="17"/>
      <c r="N581" s="17"/>
      <c r="O581" s="17"/>
      <c r="P581" s="17"/>
      <c r="Q581" s="17"/>
      <c r="R581" s="17"/>
      <c r="S581" s="17"/>
      <c r="T581" s="17"/>
      <c r="U581" s="17"/>
      <c r="V581" s="17"/>
      <c r="W581" s="17"/>
      <c r="X581" s="17"/>
      <c r="Y581" s="17"/>
      <c r="Z581" s="17"/>
      <c r="AA581" s="17"/>
      <c r="AB581" s="17"/>
    </row>
    <row r="582" ht="15.75" customHeight="1">
      <c r="A582" s="9"/>
      <c r="B582" s="9"/>
      <c r="C582" s="9"/>
      <c r="D582" s="9"/>
      <c r="E582" s="9"/>
      <c r="F582" s="9"/>
      <c r="G582" s="9"/>
      <c r="H582" s="9"/>
      <c r="I582" s="9"/>
      <c r="J582" s="9"/>
      <c r="K582" s="14"/>
      <c r="L582" s="14"/>
      <c r="M582" s="17"/>
      <c r="N582" s="17"/>
      <c r="O582" s="17"/>
      <c r="P582" s="17"/>
      <c r="Q582" s="17"/>
      <c r="R582" s="17"/>
      <c r="S582" s="17"/>
      <c r="T582" s="17"/>
      <c r="U582" s="17"/>
      <c r="V582" s="17"/>
      <c r="W582" s="17"/>
      <c r="X582" s="17"/>
      <c r="Y582" s="17"/>
      <c r="Z582" s="17"/>
      <c r="AA582" s="17"/>
      <c r="AB582" s="17"/>
    </row>
    <row r="583" ht="15.75" customHeight="1">
      <c r="A583" s="9"/>
      <c r="B583" s="9"/>
      <c r="C583" s="9"/>
      <c r="D583" s="9"/>
      <c r="E583" s="9"/>
      <c r="F583" s="9"/>
      <c r="G583" s="9"/>
      <c r="H583" s="9"/>
      <c r="I583" s="9"/>
      <c r="J583" s="9"/>
      <c r="K583" s="14"/>
      <c r="L583" s="14"/>
      <c r="M583" s="17"/>
      <c r="N583" s="17"/>
      <c r="O583" s="17"/>
      <c r="P583" s="17"/>
      <c r="Q583" s="17"/>
      <c r="R583" s="17"/>
      <c r="S583" s="17"/>
      <c r="T583" s="17"/>
      <c r="U583" s="17"/>
      <c r="V583" s="17"/>
      <c r="W583" s="17"/>
      <c r="X583" s="17"/>
      <c r="Y583" s="17"/>
      <c r="Z583" s="17"/>
      <c r="AA583" s="17"/>
      <c r="AB583" s="17"/>
    </row>
    <row r="584" ht="15.75" customHeight="1">
      <c r="A584" s="9"/>
      <c r="B584" s="9"/>
      <c r="C584" s="9"/>
      <c r="D584" s="9"/>
      <c r="E584" s="9"/>
      <c r="F584" s="9"/>
      <c r="G584" s="9"/>
      <c r="H584" s="9"/>
      <c r="I584" s="9"/>
      <c r="J584" s="9"/>
      <c r="K584" s="14"/>
      <c r="L584" s="14"/>
      <c r="M584" s="17"/>
      <c r="N584" s="17"/>
      <c r="O584" s="17"/>
      <c r="P584" s="17"/>
      <c r="Q584" s="17"/>
      <c r="R584" s="17"/>
      <c r="S584" s="17"/>
      <c r="T584" s="17"/>
      <c r="U584" s="17"/>
      <c r="V584" s="17"/>
      <c r="W584" s="17"/>
      <c r="X584" s="17"/>
      <c r="Y584" s="17"/>
      <c r="Z584" s="17"/>
      <c r="AA584" s="17"/>
      <c r="AB584" s="17"/>
    </row>
    <row r="585" ht="15.75" customHeight="1">
      <c r="A585" s="9"/>
      <c r="B585" s="9"/>
      <c r="C585" s="9"/>
      <c r="D585" s="9"/>
      <c r="E585" s="9"/>
      <c r="F585" s="9"/>
      <c r="G585" s="9"/>
      <c r="H585" s="9"/>
      <c r="I585" s="9"/>
      <c r="J585" s="9"/>
      <c r="K585" s="14"/>
      <c r="L585" s="14"/>
      <c r="M585" s="17"/>
      <c r="N585" s="17"/>
      <c r="O585" s="17"/>
      <c r="P585" s="17"/>
      <c r="Q585" s="17"/>
      <c r="R585" s="17"/>
      <c r="S585" s="17"/>
      <c r="T585" s="17"/>
      <c r="U585" s="17"/>
      <c r="V585" s="17"/>
      <c r="W585" s="17"/>
      <c r="X585" s="17"/>
      <c r="Y585" s="17"/>
      <c r="Z585" s="17"/>
      <c r="AA585" s="17"/>
      <c r="AB585" s="17"/>
    </row>
    <row r="586" ht="15.75" customHeight="1">
      <c r="A586" s="9"/>
      <c r="B586" s="9"/>
      <c r="C586" s="9"/>
      <c r="D586" s="9"/>
      <c r="E586" s="9"/>
      <c r="F586" s="9"/>
      <c r="G586" s="9"/>
      <c r="H586" s="9"/>
      <c r="I586" s="9"/>
      <c r="J586" s="9"/>
      <c r="K586" s="14"/>
      <c r="L586" s="14"/>
      <c r="M586" s="17"/>
      <c r="N586" s="17"/>
      <c r="O586" s="17"/>
      <c r="P586" s="17"/>
      <c r="Q586" s="17"/>
      <c r="R586" s="17"/>
      <c r="S586" s="17"/>
      <c r="T586" s="17"/>
      <c r="U586" s="17"/>
      <c r="V586" s="17"/>
      <c r="W586" s="17"/>
      <c r="X586" s="17"/>
      <c r="Y586" s="17"/>
      <c r="Z586" s="17"/>
      <c r="AA586" s="17"/>
      <c r="AB586" s="17"/>
    </row>
    <row r="587" ht="15.75" customHeight="1">
      <c r="A587" s="9"/>
      <c r="B587" s="9"/>
      <c r="C587" s="9"/>
      <c r="D587" s="9"/>
      <c r="E587" s="9"/>
      <c r="F587" s="9"/>
      <c r="G587" s="9"/>
      <c r="H587" s="9"/>
      <c r="I587" s="9"/>
      <c r="J587" s="9"/>
      <c r="K587" s="14"/>
      <c r="L587" s="14"/>
      <c r="M587" s="17"/>
      <c r="N587" s="17"/>
      <c r="O587" s="17"/>
      <c r="P587" s="17"/>
      <c r="Q587" s="17"/>
      <c r="R587" s="17"/>
      <c r="S587" s="17"/>
      <c r="T587" s="17"/>
      <c r="U587" s="17"/>
      <c r="V587" s="17"/>
      <c r="W587" s="17"/>
      <c r="X587" s="17"/>
      <c r="Y587" s="17"/>
      <c r="Z587" s="17"/>
      <c r="AA587" s="17"/>
      <c r="AB587" s="17"/>
    </row>
    <row r="588" ht="15.75" customHeight="1">
      <c r="A588" s="9"/>
      <c r="B588" s="9"/>
      <c r="C588" s="9"/>
      <c r="D588" s="9"/>
      <c r="E588" s="9"/>
      <c r="F588" s="9"/>
      <c r="G588" s="9"/>
      <c r="H588" s="9"/>
      <c r="I588" s="9"/>
      <c r="J588" s="9"/>
      <c r="K588" s="14"/>
      <c r="L588" s="14"/>
      <c r="M588" s="17"/>
      <c r="N588" s="17"/>
      <c r="O588" s="17"/>
      <c r="P588" s="17"/>
      <c r="Q588" s="17"/>
      <c r="R588" s="17"/>
      <c r="S588" s="17"/>
      <c r="T588" s="17"/>
      <c r="U588" s="17"/>
      <c r="V588" s="17"/>
      <c r="W588" s="17"/>
      <c r="X588" s="17"/>
      <c r="Y588" s="17"/>
      <c r="Z588" s="17"/>
      <c r="AA588" s="17"/>
      <c r="AB588" s="17"/>
    </row>
    <row r="589" ht="15.75" customHeight="1">
      <c r="A589" s="9"/>
      <c r="B589" s="9"/>
      <c r="C589" s="9"/>
      <c r="D589" s="9"/>
      <c r="E589" s="9"/>
      <c r="F589" s="9"/>
      <c r="G589" s="9"/>
      <c r="H589" s="9"/>
      <c r="I589" s="9"/>
      <c r="J589" s="9"/>
      <c r="K589" s="14"/>
      <c r="L589" s="14"/>
      <c r="M589" s="17"/>
      <c r="N589" s="17"/>
      <c r="O589" s="17"/>
      <c r="P589" s="17"/>
      <c r="Q589" s="17"/>
      <c r="R589" s="17"/>
      <c r="S589" s="17"/>
      <c r="T589" s="17"/>
      <c r="U589" s="17"/>
      <c r="V589" s="17"/>
      <c r="W589" s="17"/>
      <c r="X589" s="17"/>
      <c r="Y589" s="17"/>
      <c r="Z589" s="17"/>
      <c r="AA589" s="17"/>
      <c r="AB589" s="17"/>
    </row>
    <row r="590" ht="15.75" customHeight="1">
      <c r="A590" s="9"/>
      <c r="B590" s="9"/>
      <c r="C590" s="9"/>
      <c r="D590" s="9"/>
      <c r="E590" s="9"/>
      <c r="F590" s="9"/>
      <c r="G590" s="9"/>
      <c r="H590" s="9"/>
      <c r="I590" s="9"/>
      <c r="J590" s="9"/>
      <c r="K590" s="14"/>
      <c r="L590" s="14"/>
      <c r="M590" s="17"/>
      <c r="N590" s="17"/>
      <c r="O590" s="17"/>
      <c r="P590" s="17"/>
      <c r="Q590" s="17"/>
      <c r="R590" s="17"/>
      <c r="S590" s="17"/>
      <c r="T590" s="17"/>
      <c r="U590" s="17"/>
      <c r="V590" s="17"/>
      <c r="W590" s="17"/>
      <c r="X590" s="17"/>
      <c r="Y590" s="17"/>
      <c r="Z590" s="17"/>
      <c r="AA590" s="17"/>
      <c r="AB590" s="17"/>
    </row>
    <row r="591" ht="15.75" customHeight="1">
      <c r="A591" s="9"/>
      <c r="B591" s="9"/>
      <c r="C591" s="9"/>
      <c r="D591" s="9"/>
      <c r="E591" s="9"/>
      <c r="F591" s="9"/>
      <c r="G591" s="9"/>
      <c r="H591" s="9"/>
      <c r="I591" s="9"/>
      <c r="J591" s="9"/>
      <c r="K591" s="14"/>
      <c r="L591" s="14"/>
      <c r="M591" s="17"/>
      <c r="N591" s="17"/>
      <c r="O591" s="17"/>
      <c r="P591" s="17"/>
      <c r="Q591" s="17"/>
      <c r="R591" s="17"/>
      <c r="S591" s="17"/>
      <c r="T591" s="17"/>
      <c r="U591" s="17"/>
      <c r="V591" s="17"/>
      <c r="W591" s="17"/>
      <c r="X591" s="17"/>
      <c r="Y591" s="17"/>
      <c r="Z591" s="17"/>
      <c r="AA591" s="17"/>
      <c r="AB591" s="17"/>
    </row>
    <row r="592" ht="15.75" customHeight="1">
      <c r="A592" s="9"/>
      <c r="B592" s="9"/>
      <c r="C592" s="9"/>
      <c r="D592" s="9"/>
      <c r="E592" s="9"/>
      <c r="F592" s="9"/>
      <c r="G592" s="9"/>
      <c r="H592" s="9"/>
      <c r="I592" s="9"/>
      <c r="J592" s="9"/>
      <c r="K592" s="14"/>
      <c r="L592" s="14"/>
      <c r="M592" s="17"/>
      <c r="N592" s="17"/>
      <c r="O592" s="17"/>
      <c r="P592" s="17"/>
      <c r="Q592" s="17"/>
      <c r="R592" s="17"/>
      <c r="S592" s="17"/>
      <c r="T592" s="17"/>
      <c r="U592" s="17"/>
      <c r="V592" s="17"/>
      <c r="W592" s="17"/>
      <c r="X592" s="17"/>
      <c r="Y592" s="17"/>
      <c r="Z592" s="17"/>
      <c r="AA592" s="17"/>
      <c r="AB592" s="17"/>
    </row>
    <row r="593" ht="15.75" customHeight="1">
      <c r="A593" s="9"/>
      <c r="B593" s="9"/>
      <c r="C593" s="9"/>
      <c r="D593" s="9"/>
      <c r="E593" s="9"/>
      <c r="F593" s="9"/>
      <c r="G593" s="9"/>
      <c r="H593" s="9"/>
      <c r="I593" s="9"/>
      <c r="J593" s="9"/>
      <c r="K593" s="14"/>
      <c r="L593" s="14"/>
      <c r="M593" s="17"/>
      <c r="N593" s="17"/>
      <c r="O593" s="17"/>
      <c r="P593" s="17"/>
      <c r="Q593" s="17"/>
      <c r="R593" s="17"/>
      <c r="S593" s="17"/>
      <c r="T593" s="17"/>
      <c r="U593" s="17"/>
      <c r="V593" s="17"/>
      <c r="W593" s="17"/>
      <c r="X593" s="17"/>
      <c r="Y593" s="17"/>
      <c r="Z593" s="17"/>
      <c r="AA593" s="17"/>
      <c r="AB593" s="17"/>
    </row>
    <row r="594" ht="15.75" customHeight="1">
      <c r="A594" s="9"/>
      <c r="B594" s="9"/>
      <c r="C594" s="9"/>
      <c r="D594" s="9"/>
      <c r="E594" s="9"/>
      <c r="F594" s="9"/>
      <c r="G594" s="9"/>
      <c r="H594" s="9"/>
      <c r="I594" s="9"/>
      <c r="J594" s="9"/>
      <c r="K594" s="14"/>
      <c r="L594" s="14"/>
      <c r="M594" s="17"/>
      <c r="N594" s="17"/>
      <c r="O594" s="17"/>
      <c r="P594" s="17"/>
      <c r="Q594" s="17"/>
      <c r="R594" s="17"/>
      <c r="S594" s="17"/>
      <c r="T594" s="17"/>
      <c r="U594" s="17"/>
      <c r="V594" s="17"/>
      <c r="W594" s="17"/>
      <c r="X594" s="17"/>
      <c r="Y594" s="17"/>
      <c r="Z594" s="17"/>
      <c r="AA594" s="17"/>
      <c r="AB594" s="17"/>
    </row>
    <row r="595" ht="15.75" customHeight="1">
      <c r="A595" s="9"/>
      <c r="B595" s="9"/>
      <c r="C595" s="9"/>
      <c r="D595" s="9"/>
      <c r="E595" s="9"/>
      <c r="F595" s="9"/>
      <c r="G595" s="9"/>
      <c r="H595" s="9"/>
      <c r="I595" s="9"/>
      <c r="J595" s="9"/>
      <c r="K595" s="14"/>
      <c r="L595" s="14"/>
      <c r="M595" s="17"/>
      <c r="N595" s="17"/>
      <c r="O595" s="17"/>
      <c r="P595" s="17"/>
      <c r="Q595" s="17"/>
      <c r="R595" s="17"/>
      <c r="S595" s="17"/>
      <c r="T595" s="17"/>
      <c r="U595" s="17"/>
      <c r="V595" s="17"/>
      <c r="W595" s="17"/>
      <c r="X595" s="17"/>
      <c r="Y595" s="17"/>
      <c r="Z595" s="17"/>
      <c r="AA595" s="17"/>
      <c r="AB595" s="17"/>
    </row>
    <row r="596" ht="15.75" customHeight="1">
      <c r="A596" s="9"/>
      <c r="B596" s="9"/>
      <c r="C596" s="9"/>
      <c r="D596" s="9"/>
      <c r="E596" s="9"/>
      <c r="F596" s="9"/>
      <c r="G596" s="9"/>
      <c r="H596" s="9"/>
      <c r="I596" s="9"/>
      <c r="J596" s="9"/>
      <c r="K596" s="14"/>
      <c r="L596" s="14"/>
      <c r="M596" s="17"/>
      <c r="N596" s="17"/>
      <c r="O596" s="17"/>
      <c r="P596" s="17"/>
      <c r="Q596" s="17"/>
      <c r="R596" s="17"/>
      <c r="S596" s="17"/>
      <c r="T596" s="17"/>
      <c r="U596" s="17"/>
      <c r="V596" s="17"/>
      <c r="W596" s="17"/>
      <c r="X596" s="17"/>
      <c r="Y596" s="17"/>
      <c r="Z596" s="17"/>
      <c r="AA596" s="17"/>
      <c r="AB596" s="17"/>
    </row>
    <row r="597" ht="15.75" customHeight="1">
      <c r="A597" s="9"/>
      <c r="B597" s="9"/>
      <c r="C597" s="9"/>
      <c r="D597" s="9"/>
      <c r="E597" s="9"/>
      <c r="F597" s="9"/>
      <c r="G597" s="9"/>
      <c r="H597" s="9"/>
      <c r="I597" s="9"/>
      <c r="J597" s="9"/>
      <c r="K597" s="14"/>
      <c r="L597" s="14"/>
      <c r="M597" s="17"/>
      <c r="N597" s="17"/>
      <c r="O597" s="17"/>
      <c r="P597" s="17"/>
      <c r="Q597" s="17"/>
      <c r="R597" s="17"/>
      <c r="S597" s="17"/>
      <c r="T597" s="17"/>
      <c r="U597" s="17"/>
      <c r="V597" s="17"/>
      <c r="W597" s="17"/>
      <c r="X597" s="17"/>
      <c r="Y597" s="17"/>
      <c r="Z597" s="17"/>
      <c r="AA597" s="17"/>
      <c r="AB597" s="17"/>
    </row>
    <row r="598" ht="15.75" customHeight="1">
      <c r="A598" s="9"/>
      <c r="B598" s="9"/>
      <c r="C598" s="9"/>
      <c r="D598" s="9"/>
      <c r="E598" s="9"/>
      <c r="F598" s="9"/>
      <c r="G598" s="9"/>
      <c r="H598" s="9"/>
      <c r="I598" s="9"/>
      <c r="J598" s="9"/>
      <c r="K598" s="14"/>
      <c r="L598" s="14"/>
      <c r="M598" s="17"/>
      <c r="N598" s="17"/>
      <c r="O598" s="17"/>
      <c r="P598" s="17"/>
      <c r="Q598" s="17"/>
      <c r="R598" s="17"/>
      <c r="S598" s="17"/>
      <c r="T598" s="17"/>
      <c r="U598" s="17"/>
      <c r="V598" s="17"/>
      <c r="W598" s="17"/>
      <c r="X598" s="17"/>
      <c r="Y598" s="17"/>
      <c r="Z598" s="17"/>
      <c r="AA598" s="17"/>
      <c r="AB598" s="17"/>
    </row>
    <row r="599" ht="15.75" customHeight="1">
      <c r="A599" s="9"/>
      <c r="B599" s="9"/>
      <c r="C599" s="9"/>
      <c r="D599" s="9"/>
      <c r="E599" s="9"/>
      <c r="F599" s="9"/>
      <c r="G599" s="9"/>
      <c r="H599" s="9"/>
      <c r="I599" s="9"/>
      <c r="J599" s="9"/>
      <c r="K599" s="14"/>
      <c r="L599" s="14"/>
      <c r="M599" s="17"/>
      <c r="N599" s="17"/>
      <c r="O599" s="17"/>
      <c r="P599" s="17"/>
      <c r="Q599" s="17"/>
      <c r="R599" s="17"/>
      <c r="S599" s="17"/>
      <c r="T599" s="17"/>
      <c r="U599" s="17"/>
      <c r="V599" s="17"/>
      <c r="W599" s="17"/>
      <c r="X599" s="17"/>
      <c r="Y599" s="17"/>
      <c r="Z599" s="17"/>
      <c r="AA599" s="17"/>
      <c r="AB599" s="17"/>
    </row>
    <row r="600" ht="15.75" customHeight="1">
      <c r="A600" s="9"/>
      <c r="B600" s="9"/>
      <c r="C600" s="9"/>
      <c r="D600" s="9"/>
      <c r="E600" s="9"/>
      <c r="F600" s="9"/>
      <c r="G600" s="9"/>
      <c r="H600" s="9"/>
      <c r="I600" s="9"/>
      <c r="J600" s="9"/>
      <c r="K600" s="14"/>
      <c r="L600" s="14"/>
      <c r="M600" s="17"/>
      <c r="N600" s="17"/>
      <c r="O600" s="17"/>
      <c r="P600" s="17"/>
      <c r="Q600" s="17"/>
      <c r="R600" s="17"/>
      <c r="S600" s="17"/>
      <c r="T600" s="17"/>
      <c r="U600" s="17"/>
      <c r="V600" s="17"/>
      <c r="W600" s="17"/>
      <c r="X600" s="17"/>
      <c r="Y600" s="17"/>
      <c r="Z600" s="17"/>
      <c r="AA600" s="17"/>
      <c r="AB600" s="17"/>
    </row>
    <row r="601" ht="15.75" customHeight="1">
      <c r="A601" s="9"/>
      <c r="B601" s="9"/>
      <c r="C601" s="9"/>
      <c r="D601" s="9"/>
      <c r="E601" s="9"/>
      <c r="F601" s="9"/>
      <c r="G601" s="9"/>
      <c r="H601" s="9"/>
      <c r="I601" s="9"/>
      <c r="J601" s="9"/>
      <c r="K601" s="14"/>
      <c r="L601" s="14"/>
      <c r="M601" s="17"/>
      <c r="N601" s="17"/>
      <c r="O601" s="17"/>
      <c r="P601" s="17"/>
      <c r="Q601" s="17"/>
      <c r="R601" s="17"/>
      <c r="S601" s="17"/>
      <c r="T601" s="17"/>
      <c r="U601" s="17"/>
      <c r="V601" s="17"/>
      <c r="W601" s="17"/>
      <c r="X601" s="17"/>
      <c r="Y601" s="17"/>
      <c r="Z601" s="17"/>
      <c r="AA601" s="17"/>
      <c r="AB601" s="17"/>
    </row>
    <row r="602" ht="15.75" customHeight="1">
      <c r="A602" s="9"/>
      <c r="B602" s="9"/>
      <c r="C602" s="9"/>
      <c r="D602" s="9"/>
      <c r="E602" s="9"/>
      <c r="F602" s="9"/>
      <c r="G602" s="9"/>
      <c r="H602" s="9"/>
      <c r="I602" s="9"/>
      <c r="J602" s="9"/>
      <c r="K602" s="14"/>
      <c r="L602" s="14"/>
      <c r="M602" s="17"/>
      <c r="N602" s="17"/>
      <c r="O602" s="17"/>
      <c r="P602" s="17"/>
      <c r="Q602" s="17"/>
      <c r="R602" s="17"/>
      <c r="S602" s="17"/>
      <c r="T602" s="17"/>
      <c r="U602" s="17"/>
      <c r="V602" s="17"/>
      <c r="W602" s="17"/>
      <c r="X602" s="17"/>
      <c r="Y602" s="17"/>
      <c r="Z602" s="17"/>
      <c r="AA602" s="17"/>
      <c r="AB602" s="17"/>
    </row>
    <row r="603" ht="15.75" customHeight="1">
      <c r="A603" s="9"/>
      <c r="B603" s="9"/>
      <c r="C603" s="9"/>
      <c r="D603" s="9"/>
      <c r="E603" s="9"/>
      <c r="F603" s="9"/>
      <c r="G603" s="9"/>
      <c r="H603" s="9"/>
      <c r="I603" s="9"/>
      <c r="J603" s="9"/>
      <c r="K603" s="14"/>
      <c r="L603" s="14"/>
      <c r="M603" s="17"/>
      <c r="N603" s="17"/>
      <c r="O603" s="17"/>
      <c r="P603" s="17"/>
      <c r="Q603" s="17"/>
      <c r="R603" s="17"/>
      <c r="S603" s="17"/>
      <c r="T603" s="17"/>
      <c r="U603" s="17"/>
      <c r="V603" s="17"/>
      <c r="W603" s="17"/>
      <c r="X603" s="17"/>
      <c r="Y603" s="17"/>
      <c r="Z603" s="17"/>
      <c r="AA603" s="17"/>
      <c r="AB603" s="17"/>
    </row>
    <row r="604" ht="15.75" customHeight="1">
      <c r="A604" s="9"/>
      <c r="B604" s="9"/>
      <c r="C604" s="9"/>
      <c r="D604" s="9"/>
      <c r="E604" s="9"/>
      <c r="F604" s="9"/>
      <c r="G604" s="9"/>
      <c r="H604" s="9"/>
      <c r="I604" s="9"/>
      <c r="J604" s="9"/>
      <c r="K604" s="14"/>
      <c r="L604" s="14"/>
      <c r="M604" s="17"/>
      <c r="N604" s="17"/>
      <c r="O604" s="17"/>
      <c r="P604" s="17"/>
      <c r="Q604" s="17"/>
      <c r="R604" s="17"/>
      <c r="S604" s="17"/>
      <c r="T604" s="17"/>
      <c r="U604" s="17"/>
      <c r="V604" s="17"/>
      <c r="W604" s="17"/>
      <c r="X604" s="17"/>
      <c r="Y604" s="17"/>
      <c r="Z604" s="17"/>
      <c r="AA604" s="17"/>
      <c r="AB604" s="17"/>
    </row>
    <row r="605" ht="15.75" customHeight="1">
      <c r="A605" s="9"/>
      <c r="B605" s="9"/>
      <c r="C605" s="9"/>
      <c r="D605" s="9"/>
      <c r="E605" s="9"/>
      <c r="F605" s="9"/>
      <c r="G605" s="9"/>
      <c r="H605" s="9"/>
      <c r="I605" s="9"/>
      <c r="J605" s="9"/>
      <c r="K605" s="14"/>
      <c r="L605" s="14"/>
      <c r="M605" s="17"/>
      <c r="N605" s="17"/>
      <c r="O605" s="17"/>
      <c r="P605" s="17"/>
      <c r="Q605" s="17"/>
      <c r="R605" s="17"/>
      <c r="S605" s="17"/>
      <c r="T605" s="17"/>
      <c r="U605" s="17"/>
      <c r="V605" s="17"/>
      <c r="W605" s="17"/>
      <c r="X605" s="17"/>
      <c r="Y605" s="17"/>
      <c r="Z605" s="17"/>
      <c r="AA605" s="17"/>
      <c r="AB605" s="17"/>
    </row>
    <row r="606" ht="15.75" customHeight="1">
      <c r="A606" s="9"/>
      <c r="B606" s="9"/>
      <c r="C606" s="9"/>
      <c r="D606" s="9"/>
      <c r="E606" s="9"/>
      <c r="F606" s="9"/>
      <c r="G606" s="9"/>
      <c r="H606" s="9"/>
      <c r="I606" s="9"/>
      <c r="J606" s="9"/>
      <c r="K606" s="14"/>
      <c r="L606" s="14"/>
      <c r="M606" s="17"/>
      <c r="N606" s="17"/>
      <c r="O606" s="17"/>
      <c r="P606" s="17"/>
      <c r="Q606" s="17"/>
      <c r="R606" s="17"/>
      <c r="S606" s="17"/>
      <c r="T606" s="17"/>
      <c r="U606" s="17"/>
      <c r="V606" s="17"/>
      <c r="W606" s="17"/>
      <c r="X606" s="17"/>
      <c r="Y606" s="17"/>
      <c r="Z606" s="17"/>
      <c r="AA606" s="17"/>
      <c r="AB606" s="17"/>
    </row>
    <row r="607" ht="15.75" customHeight="1">
      <c r="A607" s="9"/>
      <c r="B607" s="9"/>
      <c r="C607" s="9"/>
      <c r="D607" s="9"/>
      <c r="E607" s="9"/>
      <c r="F607" s="9"/>
      <c r="G607" s="9"/>
      <c r="H607" s="9"/>
      <c r="I607" s="9"/>
      <c r="J607" s="9"/>
      <c r="K607" s="14"/>
      <c r="L607" s="14"/>
      <c r="M607" s="17"/>
      <c r="N607" s="17"/>
      <c r="O607" s="17"/>
      <c r="P607" s="17"/>
      <c r="Q607" s="17"/>
      <c r="R607" s="17"/>
      <c r="S607" s="17"/>
      <c r="T607" s="17"/>
      <c r="U607" s="17"/>
      <c r="V607" s="17"/>
      <c r="W607" s="17"/>
      <c r="X607" s="17"/>
      <c r="Y607" s="17"/>
      <c r="Z607" s="17"/>
      <c r="AA607" s="17"/>
      <c r="AB607" s="17"/>
    </row>
    <row r="608" ht="15.75" customHeight="1">
      <c r="A608" s="9"/>
      <c r="B608" s="9"/>
      <c r="C608" s="9"/>
      <c r="D608" s="9"/>
      <c r="E608" s="9"/>
      <c r="F608" s="9"/>
      <c r="G608" s="9"/>
      <c r="H608" s="9"/>
      <c r="I608" s="9"/>
      <c r="J608" s="9"/>
      <c r="K608" s="14"/>
      <c r="L608" s="14"/>
      <c r="M608" s="17"/>
      <c r="N608" s="17"/>
      <c r="O608" s="17"/>
      <c r="P608" s="17"/>
      <c r="Q608" s="17"/>
      <c r="R608" s="17"/>
      <c r="S608" s="17"/>
      <c r="T608" s="17"/>
      <c r="U608" s="17"/>
      <c r="V608" s="17"/>
      <c r="W608" s="17"/>
      <c r="X608" s="17"/>
      <c r="Y608" s="17"/>
      <c r="Z608" s="17"/>
      <c r="AA608" s="17"/>
      <c r="AB608" s="17"/>
    </row>
    <row r="609" ht="15.75" customHeight="1">
      <c r="A609" s="9"/>
      <c r="B609" s="9"/>
      <c r="C609" s="9"/>
      <c r="D609" s="9"/>
      <c r="E609" s="9"/>
      <c r="F609" s="9"/>
      <c r="G609" s="9"/>
      <c r="H609" s="9"/>
      <c r="I609" s="9"/>
      <c r="J609" s="9"/>
      <c r="K609" s="14"/>
      <c r="L609" s="14"/>
      <c r="M609" s="17"/>
      <c r="N609" s="17"/>
      <c r="O609" s="17"/>
      <c r="P609" s="17"/>
      <c r="Q609" s="17"/>
      <c r="R609" s="17"/>
      <c r="S609" s="17"/>
      <c r="T609" s="17"/>
      <c r="U609" s="17"/>
      <c r="V609" s="17"/>
      <c r="W609" s="17"/>
      <c r="X609" s="17"/>
      <c r="Y609" s="17"/>
      <c r="Z609" s="17"/>
      <c r="AA609" s="17"/>
      <c r="AB609" s="17"/>
    </row>
    <row r="610" ht="15.75" customHeight="1">
      <c r="A610" s="9"/>
      <c r="B610" s="9"/>
      <c r="C610" s="9"/>
      <c r="D610" s="9"/>
      <c r="E610" s="9"/>
      <c r="F610" s="9"/>
      <c r="G610" s="9"/>
      <c r="H610" s="9"/>
      <c r="I610" s="9"/>
      <c r="J610" s="9"/>
      <c r="K610" s="14"/>
      <c r="L610" s="14"/>
      <c r="M610" s="17"/>
      <c r="N610" s="17"/>
      <c r="O610" s="17"/>
      <c r="P610" s="17"/>
      <c r="Q610" s="17"/>
      <c r="R610" s="17"/>
      <c r="S610" s="17"/>
      <c r="T610" s="17"/>
      <c r="U610" s="17"/>
      <c r="V610" s="17"/>
      <c r="W610" s="17"/>
      <c r="X610" s="17"/>
      <c r="Y610" s="17"/>
      <c r="Z610" s="17"/>
      <c r="AA610" s="17"/>
      <c r="AB610" s="17"/>
    </row>
    <row r="611" ht="15.75" customHeight="1">
      <c r="A611" s="9"/>
      <c r="B611" s="9"/>
      <c r="C611" s="9"/>
      <c r="D611" s="9"/>
      <c r="E611" s="9"/>
      <c r="F611" s="9"/>
      <c r="G611" s="9"/>
      <c r="H611" s="9"/>
      <c r="I611" s="9"/>
      <c r="J611" s="9"/>
      <c r="K611" s="14"/>
      <c r="L611" s="14"/>
      <c r="M611" s="17"/>
      <c r="N611" s="17"/>
      <c r="O611" s="17"/>
      <c r="P611" s="17"/>
      <c r="Q611" s="17"/>
      <c r="R611" s="17"/>
      <c r="S611" s="17"/>
      <c r="T611" s="17"/>
      <c r="U611" s="17"/>
      <c r="V611" s="17"/>
      <c r="W611" s="17"/>
      <c r="X611" s="17"/>
      <c r="Y611" s="17"/>
      <c r="Z611" s="17"/>
      <c r="AA611" s="17"/>
      <c r="AB611" s="17"/>
    </row>
    <row r="612" ht="15.75" customHeight="1">
      <c r="A612" s="9"/>
      <c r="B612" s="9"/>
      <c r="C612" s="9"/>
      <c r="D612" s="9"/>
      <c r="E612" s="9"/>
      <c r="F612" s="9"/>
      <c r="G612" s="9"/>
      <c r="H612" s="9"/>
      <c r="I612" s="9"/>
      <c r="J612" s="9"/>
      <c r="K612" s="14"/>
      <c r="L612" s="14"/>
      <c r="M612" s="17"/>
      <c r="N612" s="17"/>
      <c r="O612" s="17"/>
      <c r="P612" s="17"/>
      <c r="Q612" s="17"/>
      <c r="R612" s="17"/>
      <c r="S612" s="17"/>
      <c r="T612" s="17"/>
      <c r="U612" s="17"/>
      <c r="V612" s="17"/>
      <c r="W612" s="17"/>
      <c r="X612" s="17"/>
      <c r="Y612" s="17"/>
      <c r="Z612" s="17"/>
      <c r="AA612" s="17"/>
      <c r="AB612" s="17"/>
    </row>
    <row r="613" ht="15.75" customHeight="1">
      <c r="A613" s="9"/>
      <c r="B613" s="9"/>
      <c r="C613" s="9"/>
      <c r="D613" s="9"/>
      <c r="E613" s="9"/>
      <c r="F613" s="9"/>
      <c r="G613" s="9"/>
      <c r="H613" s="9"/>
      <c r="I613" s="9"/>
      <c r="J613" s="9"/>
      <c r="K613" s="14"/>
      <c r="L613" s="14"/>
      <c r="M613" s="17"/>
      <c r="N613" s="17"/>
      <c r="O613" s="17"/>
      <c r="P613" s="17"/>
      <c r="Q613" s="17"/>
      <c r="R613" s="17"/>
      <c r="S613" s="17"/>
      <c r="T613" s="17"/>
      <c r="U613" s="17"/>
      <c r="V613" s="17"/>
      <c r="W613" s="17"/>
      <c r="X613" s="17"/>
      <c r="Y613" s="17"/>
      <c r="Z613" s="17"/>
      <c r="AA613" s="17"/>
      <c r="AB613" s="17"/>
    </row>
    <row r="614" ht="15.75" customHeight="1">
      <c r="A614" s="9"/>
      <c r="B614" s="9"/>
      <c r="C614" s="9"/>
      <c r="D614" s="9"/>
      <c r="E614" s="9"/>
      <c r="F614" s="9"/>
      <c r="G614" s="9"/>
      <c r="H614" s="9"/>
      <c r="I614" s="9"/>
      <c r="J614" s="9"/>
      <c r="K614" s="14"/>
      <c r="L614" s="14"/>
      <c r="M614" s="17"/>
      <c r="N614" s="17"/>
      <c r="O614" s="17"/>
      <c r="P614" s="17"/>
      <c r="Q614" s="17"/>
      <c r="R614" s="17"/>
      <c r="S614" s="17"/>
      <c r="T614" s="17"/>
      <c r="U614" s="17"/>
      <c r="V614" s="17"/>
      <c r="W614" s="17"/>
      <c r="X614" s="17"/>
      <c r="Y614" s="17"/>
      <c r="Z614" s="17"/>
      <c r="AA614" s="17"/>
      <c r="AB614" s="17"/>
    </row>
    <row r="615" ht="15.75" customHeight="1">
      <c r="A615" s="9"/>
      <c r="B615" s="9"/>
      <c r="C615" s="9"/>
      <c r="D615" s="9"/>
      <c r="E615" s="9"/>
      <c r="F615" s="9"/>
      <c r="G615" s="9"/>
      <c r="H615" s="9"/>
      <c r="I615" s="9"/>
      <c r="J615" s="9"/>
      <c r="K615" s="14"/>
      <c r="L615" s="14"/>
      <c r="M615" s="17"/>
      <c r="N615" s="17"/>
      <c r="O615" s="17"/>
      <c r="P615" s="17"/>
      <c r="Q615" s="17"/>
      <c r="R615" s="17"/>
      <c r="S615" s="17"/>
      <c r="T615" s="17"/>
      <c r="U615" s="17"/>
      <c r="V615" s="17"/>
      <c r="W615" s="17"/>
      <c r="X615" s="17"/>
      <c r="Y615" s="17"/>
      <c r="Z615" s="17"/>
      <c r="AA615" s="17"/>
      <c r="AB615" s="17"/>
    </row>
    <row r="616" ht="15.75" customHeight="1">
      <c r="A616" s="9"/>
      <c r="B616" s="9"/>
      <c r="C616" s="9"/>
      <c r="D616" s="9"/>
      <c r="E616" s="9"/>
      <c r="F616" s="9"/>
      <c r="G616" s="9"/>
      <c r="H616" s="9"/>
      <c r="I616" s="9"/>
      <c r="J616" s="9"/>
      <c r="K616" s="14"/>
      <c r="L616" s="14"/>
      <c r="M616" s="17"/>
      <c r="N616" s="17"/>
      <c r="O616" s="17"/>
      <c r="P616" s="17"/>
      <c r="Q616" s="17"/>
      <c r="R616" s="17"/>
      <c r="S616" s="17"/>
      <c r="T616" s="17"/>
      <c r="U616" s="17"/>
      <c r="V616" s="17"/>
      <c r="W616" s="17"/>
      <c r="X616" s="17"/>
      <c r="Y616" s="17"/>
      <c r="Z616" s="17"/>
      <c r="AA616" s="17"/>
      <c r="AB616" s="17"/>
    </row>
    <row r="617" ht="15.75" customHeight="1">
      <c r="A617" s="9"/>
      <c r="B617" s="9"/>
      <c r="C617" s="9"/>
      <c r="D617" s="9"/>
      <c r="E617" s="9"/>
      <c r="F617" s="9"/>
      <c r="G617" s="9"/>
      <c r="H617" s="9"/>
      <c r="I617" s="9"/>
      <c r="J617" s="9"/>
      <c r="K617" s="14"/>
      <c r="L617" s="14"/>
      <c r="M617" s="17"/>
      <c r="N617" s="17"/>
      <c r="O617" s="17"/>
      <c r="P617" s="17"/>
      <c r="Q617" s="17"/>
      <c r="R617" s="17"/>
      <c r="S617" s="17"/>
      <c r="T617" s="17"/>
      <c r="U617" s="17"/>
      <c r="V617" s="17"/>
      <c r="W617" s="17"/>
      <c r="X617" s="17"/>
      <c r="Y617" s="17"/>
      <c r="Z617" s="17"/>
      <c r="AA617" s="17"/>
      <c r="AB617" s="17"/>
    </row>
    <row r="618" ht="15.75" customHeight="1">
      <c r="A618" s="9"/>
      <c r="B618" s="9"/>
      <c r="C618" s="9"/>
      <c r="D618" s="9"/>
      <c r="E618" s="9"/>
      <c r="F618" s="9"/>
      <c r="G618" s="9"/>
      <c r="H618" s="9"/>
      <c r="I618" s="9"/>
      <c r="J618" s="9"/>
      <c r="K618" s="14"/>
      <c r="L618" s="14"/>
      <c r="M618" s="17"/>
      <c r="N618" s="17"/>
      <c r="O618" s="17"/>
      <c r="P618" s="17"/>
      <c r="Q618" s="17"/>
      <c r="R618" s="17"/>
      <c r="S618" s="17"/>
      <c r="T618" s="17"/>
      <c r="U618" s="17"/>
      <c r="V618" s="17"/>
      <c r="W618" s="17"/>
      <c r="X618" s="17"/>
      <c r="Y618" s="17"/>
      <c r="Z618" s="17"/>
      <c r="AA618" s="17"/>
      <c r="AB618" s="17"/>
    </row>
    <row r="619" ht="15.75" customHeight="1">
      <c r="A619" s="9"/>
      <c r="B619" s="9"/>
      <c r="C619" s="9"/>
      <c r="D619" s="9"/>
      <c r="E619" s="9"/>
      <c r="F619" s="9"/>
      <c r="G619" s="9"/>
      <c r="H619" s="9"/>
      <c r="I619" s="9"/>
      <c r="J619" s="9"/>
      <c r="K619" s="14"/>
      <c r="L619" s="14"/>
      <c r="M619" s="17"/>
      <c r="N619" s="17"/>
      <c r="O619" s="17"/>
      <c r="P619" s="17"/>
      <c r="Q619" s="17"/>
      <c r="R619" s="17"/>
      <c r="S619" s="17"/>
      <c r="T619" s="17"/>
      <c r="U619" s="17"/>
      <c r="V619" s="17"/>
      <c r="W619" s="17"/>
      <c r="X619" s="17"/>
      <c r="Y619" s="17"/>
      <c r="Z619" s="17"/>
      <c r="AA619" s="17"/>
      <c r="AB619" s="17"/>
    </row>
    <row r="620" ht="15.75" customHeight="1">
      <c r="A620" s="9"/>
      <c r="B620" s="9"/>
      <c r="C620" s="9"/>
      <c r="D620" s="9"/>
      <c r="E620" s="9"/>
      <c r="F620" s="9"/>
      <c r="G620" s="9"/>
      <c r="H620" s="9"/>
      <c r="I620" s="9"/>
      <c r="J620" s="9"/>
      <c r="K620" s="14"/>
      <c r="L620" s="14"/>
      <c r="M620" s="17"/>
      <c r="N620" s="17"/>
      <c r="O620" s="17"/>
      <c r="P620" s="17"/>
      <c r="Q620" s="17"/>
      <c r="R620" s="17"/>
      <c r="S620" s="17"/>
      <c r="T620" s="17"/>
      <c r="U620" s="17"/>
      <c r="V620" s="17"/>
      <c r="W620" s="17"/>
      <c r="X620" s="17"/>
      <c r="Y620" s="17"/>
      <c r="Z620" s="17"/>
      <c r="AA620" s="17"/>
      <c r="AB620" s="17"/>
    </row>
    <row r="621" ht="15.75" customHeight="1">
      <c r="A621" s="9"/>
      <c r="B621" s="9"/>
      <c r="C621" s="9"/>
      <c r="D621" s="9"/>
      <c r="E621" s="9"/>
      <c r="F621" s="9"/>
      <c r="G621" s="9"/>
      <c r="H621" s="9"/>
      <c r="I621" s="9"/>
      <c r="J621" s="9"/>
      <c r="K621" s="14"/>
      <c r="L621" s="14"/>
      <c r="M621" s="17"/>
      <c r="N621" s="17"/>
      <c r="O621" s="17"/>
      <c r="P621" s="17"/>
      <c r="Q621" s="17"/>
      <c r="R621" s="17"/>
      <c r="S621" s="17"/>
      <c r="T621" s="17"/>
      <c r="U621" s="17"/>
      <c r="V621" s="17"/>
      <c r="W621" s="17"/>
      <c r="X621" s="17"/>
      <c r="Y621" s="17"/>
      <c r="Z621" s="17"/>
      <c r="AA621" s="17"/>
      <c r="AB621" s="17"/>
    </row>
    <row r="622" ht="15.75" customHeight="1">
      <c r="A622" s="9"/>
      <c r="B622" s="9"/>
      <c r="C622" s="9"/>
      <c r="D622" s="9"/>
      <c r="E622" s="9"/>
      <c r="F622" s="9"/>
      <c r="G622" s="9"/>
      <c r="H622" s="9"/>
      <c r="I622" s="9"/>
      <c r="J622" s="9"/>
      <c r="K622" s="14"/>
      <c r="L622" s="14"/>
      <c r="M622" s="17"/>
      <c r="N622" s="17"/>
      <c r="O622" s="17"/>
      <c r="P622" s="17"/>
      <c r="Q622" s="17"/>
      <c r="R622" s="17"/>
      <c r="S622" s="17"/>
      <c r="T622" s="17"/>
      <c r="U622" s="17"/>
      <c r="V622" s="17"/>
      <c r="W622" s="17"/>
      <c r="X622" s="17"/>
      <c r="Y622" s="17"/>
      <c r="Z622" s="17"/>
      <c r="AA622" s="17"/>
      <c r="AB622" s="17"/>
    </row>
    <row r="623" ht="15.75" customHeight="1">
      <c r="A623" s="9"/>
      <c r="B623" s="9"/>
      <c r="C623" s="9"/>
      <c r="D623" s="9"/>
      <c r="E623" s="9"/>
      <c r="F623" s="9"/>
      <c r="G623" s="9"/>
      <c r="H623" s="9"/>
      <c r="I623" s="9"/>
      <c r="J623" s="9"/>
      <c r="K623" s="14"/>
      <c r="L623" s="14"/>
      <c r="M623" s="17"/>
      <c r="N623" s="17"/>
      <c r="O623" s="17"/>
      <c r="P623" s="17"/>
      <c r="Q623" s="17"/>
      <c r="R623" s="17"/>
      <c r="S623" s="17"/>
      <c r="T623" s="17"/>
      <c r="U623" s="17"/>
      <c r="V623" s="17"/>
      <c r="W623" s="17"/>
      <c r="X623" s="17"/>
      <c r="Y623" s="17"/>
      <c r="Z623" s="17"/>
      <c r="AA623" s="17"/>
      <c r="AB623" s="17"/>
    </row>
    <row r="624" ht="15.75" customHeight="1">
      <c r="A624" s="9"/>
      <c r="B624" s="9"/>
      <c r="C624" s="9"/>
      <c r="D624" s="9"/>
      <c r="E624" s="9"/>
      <c r="F624" s="9"/>
      <c r="G624" s="9"/>
      <c r="H624" s="9"/>
      <c r="I624" s="9"/>
      <c r="J624" s="9"/>
      <c r="K624" s="14"/>
      <c r="L624" s="14"/>
      <c r="M624" s="17"/>
      <c r="N624" s="17"/>
      <c r="O624" s="17"/>
      <c r="P624" s="17"/>
      <c r="Q624" s="17"/>
      <c r="R624" s="17"/>
      <c r="S624" s="17"/>
      <c r="T624" s="17"/>
      <c r="U624" s="17"/>
      <c r="V624" s="17"/>
      <c r="W624" s="17"/>
      <c r="X624" s="17"/>
      <c r="Y624" s="17"/>
      <c r="Z624" s="17"/>
      <c r="AA624" s="17"/>
      <c r="AB624" s="17"/>
    </row>
    <row r="625" ht="15.75" customHeight="1">
      <c r="A625" s="9"/>
      <c r="B625" s="9"/>
      <c r="C625" s="9"/>
      <c r="D625" s="9"/>
      <c r="E625" s="9"/>
      <c r="F625" s="9"/>
      <c r="G625" s="9"/>
      <c r="H625" s="9"/>
      <c r="I625" s="9"/>
      <c r="J625" s="9"/>
      <c r="K625" s="14"/>
      <c r="L625" s="14"/>
      <c r="M625" s="17"/>
      <c r="N625" s="17"/>
      <c r="O625" s="17"/>
      <c r="P625" s="17"/>
      <c r="Q625" s="17"/>
      <c r="R625" s="17"/>
      <c r="S625" s="17"/>
      <c r="T625" s="17"/>
      <c r="U625" s="17"/>
      <c r="V625" s="17"/>
      <c r="W625" s="17"/>
      <c r="X625" s="17"/>
      <c r="Y625" s="17"/>
      <c r="Z625" s="17"/>
      <c r="AA625" s="17"/>
      <c r="AB625" s="17"/>
    </row>
    <row r="626" ht="15.75" customHeight="1">
      <c r="A626" s="9"/>
      <c r="B626" s="9"/>
      <c r="C626" s="9"/>
      <c r="D626" s="9"/>
      <c r="E626" s="9"/>
      <c r="F626" s="9"/>
      <c r="G626" s="9"/>
      <c r="H626" s="9"/>
      <c r="I626" s="9"/>
      <c r="J626" s="9"/>
      <c r="K626" s="14"/>
      <c r="L626" s="14"/>
      <c r="M626" s="17"/>
      <c r="N626" s="17"/>
      <c r="O626" s="17"/>
      <c r="P626" s="17"/>
      <c r="Q626" s="17"/>
      <c r="R626" s="17"/>
      <c r="S626" s="17"/>
      <c r="T626" s="17"/>
      <c r="U626" s="17"/>
      <c r="V626" s="17"/>
      <c r="W626" s="17"/>
      <c r="X626" s="17"/>
      <c r="Y626" s="17"/>
      <c r="Z626" s="17"/>
      <c r="AA626" s="17"/>
      <c r="AB626" s="17"/>
    </row>
    <row r="627" ht="15.75" customHeight="1">
      <c r="A627" s="9"/>
      <c r="B627" s="9"/>
      <c r="C627" s="9"/>
      <c r="D627" s="9"/>
      <c r="E627" s="9"/>
      <c r="F627" s="9"/>
      <c r="G627" s="9"/>
      <c r="H627" s="9"/>
      <c r="I627" s="9"/>
      <c r="J627" s="9"/>
      <c r="K627" s="14"/>
      <c r="L627" s="14"/>
      <c r="M627" s="17"/>
      <c r="N627" s="17"/>
      <c r="O627" s="17"/>
      <c r="P627" s="17"/>
      <c r="Q627" s="17"/>
      <c r="R627" s="17"/>
      <c r="S627" s="17"/>
      <c r="T627" s="17"/>
      <c r="U627" s="17"/>
      <c r="V627" s="17"/>
      <c r="W627" s="17"/>
      <c r="X627" s="17"/>
      <c r="Y627" s="17"/>
      <c r="Z627" s="17"/>
      <c r="AA627" s="17"/>
      <c r="AB627" s="17"/>
    </row>
    <row r="628" ht="15.75" customHeight="1">
      <c r="A628" s="9"/>
      <c r="B628" s="9"/>
      <c r="C628" s="9"/>
      <c r="D628" s="9"/>
      <c r="E628" s="9"/>
      <c r="F628" s="9"/>
      <c r="G628" s="9"/>
      <c r="H628" s="9"/>
      <c r="I628" s="9"/>
      <c r="J628" s="9"/>
      <c r="K628" s="14"/>
      <c r="L628" s="14"/>
      <c r="M628" s="17"/>
      <c r="N628" s="17"/>
      <c r="O628" s="17"/>
      <c r="P628" s="17"/>
      <c r="Q628" s="17"/>
      <c r="R628" s="17"/>
      <c r="S628" s="17"/>
      <c r="T628" s="17"/>
      <c r="U628" s="17"/>
      <c r="V628" s="17"/>
      <c r="W628" s="17"/>
      <c r="X628" s="17"/>
      <c r="Y628" s="17"/>
      <c r="Z628" s="17"/>
      <c r="AA628" s="17"/>
      <c r="AB628" s="17"/>
    </row>
    <row r="629" ht="15.75" customHeight="1">
      <c r="A629" s="9"/>
      <c r="B629" s="9"/>
      <c r="C629" s="9"/>
      <c r="D629" s="9"/>
      <c r="E629" s="9"/>
      <c r="F629" s="9"/>
      <c r="G629" s="9"/>
      <c r="H629" s="9"/>
      <c r="I629" s="9"/>
      <c r="J629" s="9"/>
      <c r="K629" s="14"/>
      <c r="L629" s="14"/>
      <c r="M629" s="17"/>
      <c r="N629" s="17"/>
      <c r="O629" s="17"/>
      <c r="P629" s="17"/>
      <c r="Q629" s="17"/>
      <c r="R629" s="17"/>
      <c r="S629" s="17"/>
      <c r="T629" s="17"/>
      <c r="U629" s="17"/>
      <c r="V629" s="17"/>
      <c r="W629" s="17"/>
      <c r="X629" s="17"/>
      <c r="Y629" s="17"/>
      <c r="Z629" s="17"/>
      <c r="AA629" s="17"/>
      <c r="AB629" s="17"/>
    </row>
    <row r="630" ht="15.75" customHeight="1">
      <c r="A630" s="9"/>
      <c r="B630" s="9"/>
      <c r="C630" s="9"/>
      <c r="D630" s="9"/>
      <c r="E630" s="9"/>
      <c r="F630" s="9"/>
      <c r="G630" s="9"/>
      <c r="H630" s="9"/>
      <c r="I630" s="9"/>
      <c r="J630" s="9"/>
      <c r="K630" s="14"/>
      <c r="L630" s="14"/>
      <c r="M630" s="17"/>
      <c r="N630" s="17"/>
      <c r="O630" s="17"/>
      <c r="P630" s="17"/>
      <c r="Q630" s="17"/>
      <c r="R630" s="17"/>
      <c r="S630" s="17"/>
      <c r="T630" s="17"/>
      <c r="U630" s="17"/>
      <c r="V630" s="17"/>
      <c r="W630" s="17"/>
      <c r="X630" s="17"/>
      <c r="Y630" s="17"/>
      <c r="Z630" s="17"/>
      <c r="AA630" s="17"/>
      <c r="AB630" s="17"/>
    </row>
    <row r="631" ht="15.75" customHeight="1">
      <c r="A631" s="9"/>
      <c r="B631" s="9"/>
      <c r="C631" s="9"/>
      <c r="D631" s="9"/>
      <c r="E631" s="9"/>
      <c r="F631" s="9"/>
      <c r="G631" s="9"/>
      <c r="H631" s="9"/>
      <c r="I631" s="9"/>
      <c r="J631" s="9"/>
      <c r="K631" s="14"/>
      <c r="L631" s="14"/>
      <c r="M631" s="17"/>
      <c r="N631" s="17"/>
      <c r="O631" s="17"/>
      <c r="P631" s="17"/>
      <c r="Q631" s="17"/>
      <c r="R631" s="17"/>
      <c r="S631" s="17"/>
      <c r="T631" s="17"/>
      <c r="U631" s="17"/>
      <c r="V631" s="17"/>
      <c r="W631" s="17"/>
      <c r="X631" s="17"/>
      <c r="Y631" s="17"/>
      <c r="Z631" s="17"/>
      <c r="AA631" s="17"/>
      <c r="AB631" s="17"/>
    </row>
    <row r="632" ht="15.75" customHeight="1">
      <c r="A632" s="9"/>
      <c r="B632" s="9"/>
      <c r="C632" s="9"/>
      <c r="D632" s="9"/>
      <c r="E632" s="9"/>
      <c r="F632" s="9"/>
      <c r="G632" s="9"/>
      <c r="H632" s="9"/>
      <c r="I632" s="9"/>
      <c r="J632" s="9"/>
      <c r="K632" s="14"/>
      <c r="L632" s="14"/>
      <c r="M632" s="17"/>
      <c r="N632" s="17"/>
      <c r="O632" s="17"/>
      <c r="P632" s="17"/>
      <c r="Q632" s="17"/>
      <c r="R632" s="17"/>
      <c r="S632" s="17"/>
      <c r="T632" s="17"/>
      <c r="U632" s="17"/>
      <c r="V632" s="17"/>
      <c r="W632" s="17"/>
      <c r="X632" s="17"/>
      <c r="Y632" s="17"/>
      <c r="Z632" s="17"/>
      <c r="AA632" s="17"/>
      <c r="AB632" s="17"/>
    </row>
    <row r="633" ht="15.75" customHeight="1">
      <c r="A633" s="9"/>
      <c r="B633" s="9"/>
      <c r="C633" s="9"/>
      <c r="D633" s="9"/>
      <c r="E633" s="9"/>
      <c r="F633" s="9"/>
      <c r="G633" s="9"/>
      <c r="H633" s="9"/>
      <c r="I633" s="9"/>
      <c r="J633" s="9"/>
      <c r="K633" s="14"/>
      <c r="L633" s="14"/>
      <c r="M633" s="17"/>
      <c r="N633" s="17"/>
      <c r="O633" s="17"/>
      <c r="P633" s="17"/>
      <c r="Q633" s="17"/>
      <c r="R633" s="17"/>
      <c r="S633" s="17"/>
      <c r="T633" s="17"/>
      <c r="U633" s="17"/>
      <c r="V633" s="17"/>
      <c r="W633" s="17"/>
      <c r="X633" s="17"/>
      <c r="Y633" s="17"/>
      <c r="Z633" s="17"/>
      <c r="AA633" s="17"/>
      <c r="AB633" s="17"/>
    </row>
    <row r="634" ht="15.75" customHeight="1">
      <c r="A634" s="9"/>
      <c r="B634" s="9"/>
      <c r="C634" s="9"/>
      <c r="D634" s="9"/>
      <c r="E634" s="9"/>
      <c r="F634" s="9"/>
      <c r="G634" s="9"/>
      <c r="H634" s="9"/>
      <c r="I634" s="9"/>
      <c r="J634" s="9"/>
      <c r="K634" s="14"/>
      <c r="L634" s="14"/>
      <c r="M634" s="17"/>
      <c r="N634" s="17"/>
      <c r="O634" s="17"/>
      <c r="P634" s="17"/>
      <c r="Q634" s="17"/>
      <c r="R634" s="17"/>
      <c r="S634" s="17"/>
      <c r="T634" s="17"/>
      <c r="U634" s="17"/>
      <c r="V634" s="17"/>
      <c r="W634" s="17"/>
      <c r="X634" s="17"/>
      <c r="Y634" s="17"/>
      <c r="Z634" s="17"/>
      <c r="AA634" s="17"/>
      <c r="AB634" s="17"/>
    </row>
    <row r="635" ht="15.75" customHeight="1">
      <c r="A635" s="9"/>
      <c r="B635" s="9"/>
      <c r="C635" s="9"/>
      <c r="D635" s="9"/>
      <c r="E635" s="9"/>
      <c r="F635" s="9"/>
      <c r="G635" s="9"/>
      <c r="H635" s="9"/>
      <c r="I635" s="9"/>
      <c r="J635" s="9"/>
      <c r="K635" s="14"/>
      <c r="L635" s="14"/>
      <c r="M635" s="17"/>
      <c r="N635" s="17"/>
      <c r="O635" s="17"/>
      <c r="P635" s="17"/>
      <c r="Q635" s="17"/>
      <c r="R635" s="17"/>
      <c r="S635" s="17"/>
      <c r="T635" s="17"/>
      <c r="U635" s="17"/>
      <c r="V635" s="17"/>
      <c r="W635" s="17"/>
      <c r="X635" s="17"/>
      <c r="Y635" s="17"/>
      <c r="Z635" s="17"/>
      <c r="AA635" s="17"/>
      <c r="AB635" s="17"/>
    </row>
    <row r="636" ht="15.75" customHeight="1">
      <c r="A636" s="9"/>
      <c r="B636" s="9"/>
      <c r="C636" s="9"/>
      <c r="D636" s="9"/>
      <c r="E636" s="9"/>
      <c r="F636" s="9"/>
      <c r="G636" s="9"/>
      <c r="H636" s="9"/>
      <c r="I636" s="9"/>
      <c r="J636" s="9"/>
      <c r="K636" s="14"/>
      <c r="L636" s="14"/>
      <c r="M636" s="17"/>
      <c r="N636" s="17"/>
      <c r="O636" s="17"/>
      <c r="P636" s="17"/>
      <c r="Q636" s="17"/>
      <c r="R636" s="17"/>
      <c r="S636" s="17"/>
      <c r="T636" s="17"/>
      <c r="U636" s="17"/>
      <c r="V636" s="17"/>
      <c r="W636" s="17"/>
      <c r="X636" s="17"/>
      <c r="Y636" s="17"/>
      <c r="Z636" s="17"/>
      <c r="AA636" s="17"/>
      <c r="AB636" s="17"/>
    </row>
    <row r="637" ht="15.75" customHeight="1">
      <c r="A637" s="9"/>
      <c r="B637" s="9"/>
      <c r="C637" s="9"/>
      <c r="D637" s="9"/>
      <c r="E637" s="9"/>
      <c r="F637" s="9"/>
      <c r="G637" s="9"/>
      <c r="H637" s="9"/>
      <c r="I637" s="9"/>
      <c r="J637" s="9"/>
      <c r="K637" s="14"/>
      <c r="L637" s="14"/>
      <c r="M637" s="17"/>
      <c r="N637" s="17"/>
      <c r="O637" s="17"/>
      <c r="P637" s="17"/>
      <c r="Q637" s="17"/>
      <c r="R637" s="17"/>
      <c r="S637" s="17"/>
      <c r="T637" s="17"/>
      <c r="U637" s="17"/>
      <c r="V637" s="17"/>
      <c r="W637" s="17"/>
      <c r="X637" s="17"/>
      <c r="Y637" s="17"/>
      <c r="Z637" s="17"/>
      <c r="AA637" s="17"/>
      <c r="AB637" s="17"/>
    </row>
    <row r="638" ht="15.75" customHeight="1">
      <c r="A638" s="9"/>
      <c r="B638" s="9"/>
      <c r="C638" s="9"/>
      <c r="D638" s="9"/>
      <c r="E638" s="9"/>
      <c r="F638" s="9"/>
      <c r="G638" s="9"/>
      <c r="H638" s="9"/>
      <c r="I638" s="9"/>
      <c r="J638" s="9"/>
      <c r="K638" s="14"/>
      <c r="L638" s="14"/>
      <c r="M638" s="17"/>
      <c r="N638" s="17"/>
      <c r="O638" s="17"/>
      <c r="P638" s="17"/>
      <c r="Q638" s="17"/>
      <c r="R638" s="17"/>
      <c r="S638" s="17"/>
      <c r="T638" s="17"/>
      <c r="U638" s="17"/>
      <c r="V638" s="17"/>
      <c r="W638" s="17"/>
      <c r="X638" s="17"/>
      <c r="Y638" s="17"/>
      <c r="Z638" s="17"/>
      <c r="AA638" s="17"/>
      <c r="AB638" s="17"/>
    </row>
    <row r="639" ht="15.75" customHeight="1">
      <c r="A639" s="9"/>
      <c r="B639" s="9"/>
      <c r="C639" s="9"/>
      <c r="D639" s="9"/>
      <c r="E639" s="9"/>
      <c r="F639" s="9"/>
      <c r="G639" s="9"/>
      <c r="H639" s="9"/>
      <c r="I639" s="9"/>
      <c r="J639" s="9"/>
      <c r="K639" s="14"/>
      <c r="L639" s="14"/>
      <c r="M639" s="17"/>
      <c r="N639" s="17"/>
      <c r="O639" s="17"/>
      <c r="P639" s="17"/>
      <c r="Q639" s="17"/>
      <c r="R639" s="17"/>
      <c r="S639" s="17"/>
      <c r="T639" s="17"/>
      <c r="U639" s="17"/>
      <c r="V639" s="17"/>
      <c r="W639" s="17"/>
      <c r="X639" s="17"/>
      <c r="Y639" s="17"/>
      <c r="Z639" s="17"/>
      <c r="AA639" s="17"/>
      <c r="AB639" s="17"/>
    </row>
    <row r="640" ht="15.75" customHeight="1">
      <c r="A640" s="9"/>
      <c r="B640" s="9"/>
      <c r="C640" s="9"/>
      <c r="D640" s="9"/>
      <c r="E640" s="9"/>
      <c r="F640" s="9"/>
      <c r="G640" s="9"/>
      <c r="H640" s="9"/>
      <c r="I640" s="9"/>
      <c r="J640" s="9"/>
      <c r="K640" s="14"/>
      <c r="L640" s="14"/>
      <c r="M640" s="17"/>
      <c r="N640" s="17"/>
      <c r="O640" s="17"/>
      <c r="P640" s="17"/>
      <c r="Q640" s="17"/>
      <c r="R640" s="17"/>
      <c r="S640" s="17"/>
      <c r="T640" s="17"/>
      <c r="U640" s="17"/>
      <c r="V640" s="17"/>
      <c r="W640" s="17"/>
      <c r="X640" s="17"/>
      <c r="Y640" s="17"/>
      <c r="Z640" s="17"/>
      <c r="AA640" s="17"/>
      <c r="AB640" s="17"/>
    </row>
    <row r="641" ht="15.75" customHeight="1">
      <c r="A641" s="9"/>
      <c r="B641" s="9"/>
      <c r="C641" s="9"/>
      <c r="D641" s="9"/>
      <c r="E641" s="9"/>
      <c r="F641" s="9"/>
      <c r="G641" s="9"/>
      <c r="H641" s="9"/>
      <c r="I641" s="9"/>
      <c r="J641" s="9"/>
      <c r="K641" s="14"/>
      <c r="L641" s="14"/>
      <c r="M641" s="17"/>
      <c r="N641" s="17"/>
      <c r="O641" s="17"/>
      <c r="P641" s="17"/>
      <c r="Q641" s="17"/>
      <c r="R641" s="17"/>
      <c r="S641" s="17"/>
      <c r="T641" s="17"/>
      <c r="U641" s="17"/>
      <c r="V641" s="17"/>
      <c r="W641" s="17"/>
      <c r="X641" s="17"/>
      <c r="Y641" s="17"/>
      <c r="Z641" s="17"/>
      <c r="AA641" s="17"/>
      <c r="AB641" s="17"/>
    </row>
    <row r="642" ht="15.75" customHeight="1">
      <c r="A642" s="9"/>
      <c r="B642" s="9"/>
      <c r="C642" s="9"/>
      <c r="D642" s="9"/>
      <c r="E642" s="9"/>
      <c r="F642" s="9"/>
      <c r="G642" s="9"/>
      <c r="H642" s="9"/>
      <c r="I642" s="9"/>
      <c r="J642" s="9"/>
      <c r="K642" s="14"/>
      <c r="L642" s="14"/>
      <c r="M642" s="17"/>
      <c r="N642" s="17"/>
      <c r="O642" s="17"/>
      <c r="P642" s="17"/>
      <c r="Q642" s="17"/>
      <c r="R642" s="17"/>
      <c r="S642" s="17"/>
      <c r="T642" s="17"/>
      <c r="U642" s="17"/>
      <c r="V642" s="17"/>
      <c r="W642" s="17"/>
      <c r="X642" s="17"/>
      <c r="Y642" s="17"/>
      <c r="Z642" s="17"/>
      <c r="AA642" s="17"/>
      <c r="AB642" s="17"/>
    </row>
    <row r="643" ht="15.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ht="15.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ht="15.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ht="15.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ht="15.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ht="15.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ht="15.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ht="15.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ht="15.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ht="15.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ht="15.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ht="15.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ht="15.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ht="15.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ht="15.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ht="15.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ht="15.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ht="15.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ht="15.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ht="15.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ht="15.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ht="15.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ht="15.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ht="15.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ht="15.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ht="15.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ht="15.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ht="15.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ht="15.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ht="15.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ht="15.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ht="15.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ht="15.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ht="15.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ht="15.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ht="15.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ht="15.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ht="15.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ht="15.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ht="15.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ht="15.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ht="15.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ht="15.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ht="15.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ht="15.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ht="15.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ht="15.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ht="15.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ht="15.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ht="15.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ht="15.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ht="15.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ht="15.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ht="15.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ht="15.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ht="15.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ht="15.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ht="15.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ht="15.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ht="15.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ht="15.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ht="15.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ht="15.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ht="15.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ht="15.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ht="15.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ht="15.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ht="15.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ht="15.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ht="15.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ht="15.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ht="15.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ht="15.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ht="15.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ht="15.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ht="15.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ht="15.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ht="15.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ht="15.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ht="15.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ht="15.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ht="15.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ht="15.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ht="15.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ht="15.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ht="15.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ht="15.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ht="15.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ht="15.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ht="15.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ht="15.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ht="15.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ht="15.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ht="15.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ht="15.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ht="15.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ht="15.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ht="15.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ht="15.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ht="15.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ht="15.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ht="15.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ht="15.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ht="15.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ht="15.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ht="15.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ht="15.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ht="15.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ht="15.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ht="15.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ht="15.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ht="15.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ht="15.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ht="15.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ht="15.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ht="15.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ht="15.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ht="15.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ht="15.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ht="15.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ht="15.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ht="15.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ht="15.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ht="15.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ht="15.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ht="15.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ht="15.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ht="15.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ht="15.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ht="15.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ht="15.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ht="15.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ht="15.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ht="15.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ht="15.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ht="15.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ht="15.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ht="15.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ht="15.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ht="15.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ht="15.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ht="15.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ht="15.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ht="15.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ht="15.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ht="15.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ht="15.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ht="15.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ht="15.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ht="15.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ht="15.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ht="15.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ht="15.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ht="15.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ht="15.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ht="15.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ht="15.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ht="15.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ht="15.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ht="15.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ht="15.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ht="15.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ht="15.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ht="15.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ht="15.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ht="15.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ht="15.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ht="15.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ht="15.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ht="15.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ht="15.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ht="15.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ht="15.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ht="15.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ht="15.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ht="15.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ht="15.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ht="15.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ht="15.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ht="15.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ht="15.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ht="15.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ht="15.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ht="15.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ht="15.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ht="15.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ht="15.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ht="15.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ht="15.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ht="15.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ht="15.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ht="15.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ht="15.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ht="15.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ht="15.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ht="15.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ht="15.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ht="15.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ht="15.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ht="15.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ht="15.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ht="15.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ht="15.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ht="15.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ht="15.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ht="15.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ht="15.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ht="15.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ht="15.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ht="15.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ht="15.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ht="15.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ht="15.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ht="15.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ht="15.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ht="15.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ht="15.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ht="15.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ht="15.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ht="15.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ht="15.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ht="15.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ht="15.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ht="15.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ht="15.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ht="15.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ht="15.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ht="15.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ht="15.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ht="15.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ht="15.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ht="15.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ht="15.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ht="15.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ht="15.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ht="15.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ht="15.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ht="15.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ht="15.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ht="15.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ht="15.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ht="15.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ht="15.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ht="15.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ht="15.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ht="15.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ht="15.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ht="15.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ht="15.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ht="15.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ht="15.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ht="15.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ht="15.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ht="15.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ht="15.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ht="15.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ht="15.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ht="15.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ht="15.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ht="15.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ht="15.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ht="15.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ht="15.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ht="15.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ht="15.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ht="15.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ht="15.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ht="15.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ht="15.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ht="15.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ht="15.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ht="15.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ht="15.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ht="15.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ht="15.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ht="15.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ht="15.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ht="15.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ht="15.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ht="15.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ht="15.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ht="15.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ht="15.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ht="15.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ht="15.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ht="15.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ht="15.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ht="15.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ht="15.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ht="15.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ht="15.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ht="15.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ht="15.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ht="15.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ht="15.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ht="15.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ht="15.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ht="15.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ht="15.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ht="15.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ht="15.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ht="15.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ht="15.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ht="15.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ht="15.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ht="15.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ht="15.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ht="15.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ht="15.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ht="15.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ht="15.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ht="15.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ht="15.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ht="15.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ht="15.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ht="15.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ht="15.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ht="15.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ht="15.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ht="15.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ht="15.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ht="15.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ht="15.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ht="15.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ht="15.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ht="15.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ht="15.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ht="15.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ht="15.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ht="15.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ht="15.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ht="15.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ht="15.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ht="15.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ht="15.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ht="15.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ht="15.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ht="15.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ht="15.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ht="15.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ht="15.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ht="15.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ht="15.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ht="15.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ht="15.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ht="15.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ht="15.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ht="15.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ht="15.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ht="15.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ht="15.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ht="15.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ht="15.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ht="15.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ht="15.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ht="15.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sheetData>
  <mergeCells count="11">
    <mergeCell ref="A155:J155"/>
    <mergeCell ref="A156:G156"/>
    <mergeCell ref="A157:J157"/>
    <mergeCell ref="A1:J1"/>
    <mergeCell ref="A2:J2"/>
    <mergeCell ref="A147:J147"/>
    <mergeCell ref="J148:K148"/>
    <mergeCell ref="E148:F148"/>
    <mergeCell ref="A142:D142"/>
    <mergeCell ref="A152:D152"/>
    <mergeCell ref="A432:D432"/>
  </mergeCells>
  <conditionalFormatting sqref="A28:A79">
    <cfRule type="notContainsBlanks" dxfId="0" priority="1">
      <formula>LEN(TRIM(A28))&gt;0</formula>
    </cfRule>
  </conditionalFormatting>
  <dataValidations>
    <dataValidation type="list" allowBlank="1" showInputMessage="1" prompt="Click and enter a value from the list of items" sqref="B4:B81">
      <formula1>"LISTENING,READING,WRITING,SPEAKING,GRAMMAR,VOCABULARY,CULTURE,CONTENT,LEARNING STRATEGIES,OTHER"</formula1>
    </dataValidation>
  </dataValidations>
  <hyperlinks>
    <hyperlink r:id="rId1" location="/wi-workbooks/e203fdd9-cb2e-459d-a36e-0b6a026cbfe6/tasks/5846927d-bccd-4b3b-9b48-adbaf148ddd0" ref="C149"/>
    <hyperlink r:id="rId2" ref="C150"/>
    <hyperlink r:id="rId3" ref="D160"/>
    <hyperlink r:id="rId4" ref="D161"/>
    <hyperlink r:id="rId5" ref="D162"/>
    <hyperlink r:id="rId6" ref="D163"/>
    <hyperlink r:id="rId7" ref="D164"/>
    <hyperlink r:id="rId8" ref="D165"/>
    <hyperlink r:id="rId9" ref="D166"/>
    <hyperlink r:id="rId10" ref="D167"/>
    <hyperlink r:id="rId11" ref="D168"/>
    <hyperlink r:id="rId12" ref="D169"/>
    <hyperlink r:id="rId13" ref="D170"/>
    <hyperlink r:id="rId14" ref="D171"/>
    <hyperlink r:id="rId15" ref="D172"/>
    <hyperlink r:id="rId16" ref="D173"/>
    <hyperlink r:id="rId17" ref="D174"/>
    <hyperlink r:id="rId18" ref="D175"/>
    <hyperlink r:id="rId19" ref="D176"/>
    <hyperlink r:id="rId20" ref="D177"/>
    <hyperlink r:id="rId21" ref="D178"/>
    <hyperlink r:id="rId22" ref="D179"/>
    <hyperlink r:id="rId23" ref="D180"/>
    <hyperlink r:id="rId24" ref="D181"/>
    <hyperlink r:id="rId25" ref="F181"/>
    <hyperlink r:id="rId26" ref="D182"/>
    <hyperlink r:id="rId27" ref="D183"/>
    <hyperlink r:id="rId28" ref="D184"/>
    <hyperlink r:id="rId29" ref="D185"/>
    <hyperlink r:id="rId30" ref="D186"/>
    <hyperlink r:id="rId31" ref="D187"/>
    <hyperlink r:id="rId32" ref="D188"/>
    <hyperlink r:id="rId33" ref="D189"/>
    <hyperlink r:id="rId34" ref="D190"/>
    <hyperlink r:id="rId35" ref="D191"/>
    <hyperlink r:id="rId36" ref="D192"/>
    <hyperlink r:id="rId37" ref="D193"/>
    <hyperlink r:id="rId38" ref="D194"/>
    <hyperlink r:id="rId39" ref="D195"/>
    <hyperlink r:id="rId40" ref="D196"/>
    <hyperlink r:id="rId41" ref="D197"/>
    <hyperlink r:id="rId42" ref="D198"/>
    <hyperlink r:id="rId43" ref="D199"/>
    <hyperlink r:id="rId44" ref="D200"/>
    <hyperlink r:id="rId45" ref="D201"/>
    <hyperlink r:id="rId46" ref="D202"/>
    <hyperlink r:id="rId47" ref="D203"/>
    <hyperlink r:id="rId48" ref="D204"/>
    <hyperlink r:id="rId49" ref="D205"/>
    <hyperlink r:id="rId50" ref="D206"/>
    <hyperlink r:id="rId51" ref="D207"/>
    <hyperlink r:id="rId52" ref="D208"/>
    <hyperlink r:id="rId53" ref="D209"/>
    <hyperlink r:id="rId54" ref="D210"/>
    <hyperlink r:id="rId55" ref="D211"/>
    <hyperlink r:id="rId56" ref="D212"/>
    <hyperlink r:id="rId57" ref="D213"/>
    <hyperlink r:id="rId58" ref="C214"/>
    <hyperlink r:id="rId59" ref="D214"/>
    <hyperlink r:id="rId60" ref="D215"/>
    <hyperlink r:id="rId61" ref="D216"/>
    <hyperlink r:id="rId62" ref="D217"/>
    <hyperlink r:id="rId63" ref="D218"/>
    <hyperlink r:id="rId64" ref="D219"/>
    <hyperlink r:id="rId65" ref="D220"/>
    <hyperlink r:id="rId66" ref="D221"/>
    <hyperlink r:id="rId67" ref="D222"/>
    <hyperlink r:id="rId68" ref="D223"/>
    <hyperlink r:id="rId69" ref="D224"/>
    <hyperlink r:id="rId70" ref="D225"/>
    <hyperlink r:id="rId71" ref="D226"/>
    <hyperlink r:id="rId72" ref="D227"/>
    <hyperlink r:id="rId73" ref="D228"/>
    <hyperlink r:id="rId74" ref="D229"/>
    <hyperlink r:id="rId75" ref="D230"/>
    <hyperlink r:id="rId76" ref="D231"/>
    <hyperlink r:id="rId77" location="/english-vocabulary/1501" ref="D232"/>
    <hyperlink r:id="rId78" ref="D233"/>
    <hyperlink r:id="rId79" ref="D234"/>
    <hyperlink r:id="rId80" ref="D235"/>
    <hyperlink r:id="rId81" ref="D236"/>
    <hyperlink r:id="rId82" ref="D237"/>
    <hyperlink r:id="rId83" ref="D238"/>
    <hyperlink r:id="rId84" ref="D239"/>
    <hyperlink r:id="rId85" ref="D240"/>
    <hyperlink r:id="rId86" ref="D241"/>
    <hyperlink r:id="rId87" ref="D242"/>
    <hyperlink r:id="rId88" ref="D243"/>
    <hyperlink r:id="rId89" ref="D244"/>
    <hyperlink r:id="rId90" ref="D245"/>
    <hyperlink r:id="rId91" ref="D246"/>
    <hyperlink r:id="rId92" ref="D247"/>
    <hyperlink r:id="rId93" ref="D248"/>
    <hyperlink r:id="rId94" ref="D249"/>
    <hyperlink r:id="rId95" ref="D250"/>
    <hyperlink r:id="rId96" ref="D251"/>
    <hyperlink r:id="rId97" ref="D252"/>
    <hyperlink r:id="rId98" ref="D253"/>
    <hyperlink r:id="rId99" ref="D254"/>
    <hyperlink r:id="rId100" ref="D255"/>
    <hyperlink r:id="rId101" ref="D256"/>
    <hyperlink r:id="rId102" ref="C257"/>
    <hyperlink r:id="rId103" ref="D257"/>
    <hyperlink r:id="rId104" ref="C258"/>
    <hyperlink r:id="rId105" ref="D258"/>
    <hyperlink r:id="rId106" ref="D259"/>
    <hyperlink r:id="rId107" ref="D260"/>
    <hyperlink r:id="rId108" ref="D261"/>
    <hyperlink r:id="rId109" ref="D262"/>
    <hyperlink r:id="rId110" ref="D263"/>
    <hyperlink r:id="rId111" ref="D264"/>
    <hyperlink r:id="rId112" ref="D265"/>
    <hyperlink r:id="rId113" ref="D266"/>
    <hyperlink r:id="rId114" ref="D267"/>
    <hyperlink r:id="rId115" ref="D268"/>
    <hyperlink r:id="rId116" ref="D269"/>
    <hyperlink r:id="rId117" ref="D270"/>
    <hyperlink r:id="rId118" ref="D271"/>
    <hyperlink r:id="rId119" ref="C272"/>
    <hyperlink r:id="rId120" ref="D272"/>
    <hyperlink r:id="rId121" ref="D273"/>
    <hyperlink r:id="rId122" ref="D274"/>
    <hyperlink r:id="rId123" ref="D275"/>
    <hyperlink r:id="rId124" ref="D276"/>
    <hyperlink r:id="rId125" ref="D277"/>
    <hyperlink r:id="rId126" ref="D278"/>
    <hyperlink r:id="rId127" ref="D279"/>
    <hyperlink r:id="rId128" ref="D280"/>
    <hyperlink r:id="rId129" ref="D281"/>
    <hyperlink r:id="rId130" ref="D282"/>
    <hyperlink r:id="rId131" ref="D283"/>
    <hyperlink r:id="rId132" ref="D284"/>
    <hyperlink r:id="rId133" ref="D285"/>
    <hyperlink r:id="rId134" ref="D286"/>
    <hyperlink r:id="rId135" ref="D287"/>
    <hyperlink r:id="rId136" ref="D288"/>
    <hyperlink r:id="rId137" ref="D289"/>
    <hyperlink r:id="rId138" ref="D290"/>
    <hyperlink r:id="rId139" ref="D291"/>
    <hyperlink r:id="rId140" ref="D292"/>
    <hyperlink r:id="rId141" ref="D293"/>
    <hyperlink r:id="rId142" ref="D294"/>
    <hyperlink r:id="rId143" ref="D295"/>
    <hyperlink r:id="rId144" ref="D296"/>
    <hyperlink r:id="rId145" ref="D297"/>
    <hyperlink r:id="rId146" ref="D298"/>
    <hyperlink r:id="rId147" ref="D299"/>
    <hyperlink r:id="rId148" ref="D300"/>
    <hyperlink r:id="rId149" ref="D301"/>
    <hyperlink r:id="rId150" ref="D302"/>
    <hyperlink r:id="rId151" ref="D303"/>
    <hyperlink r:id="rId152" ref="D304"/>
    <hyperlink r:id="rId153" ref="D305"/>
    <hyperlink r:id="rId154" ref="D306"/>
    <hyperlink r:id="rId155" ref="D307"/>
    <hyperlink r:id="rId156" ref="D308"/>
    <hyperlink r:id="rId157" ref="D309"/>
    <hyperlink r:id="rId158" ref="D310"/>
    <hyperlink r:id="rId159" ref="D311"/>
    <hyperlink r:id="rId160" ref="D312"/>
    <hyperlink r:id="rId161" ref="D313"/>
    <hyperlink r:id="rId162" ref="D314"/>
    <hyperlink r:id="rId163" ref="D315"/>
    <hyperlink r:id="rId164" ref="E315"/>
    <hyperlink r:id="rId165" ref="D316"/>
    <hyperlink r:id="rId166" ref="D317"/>
    <hyperlink r:id="rId167" ref="D318"/>
    <hyperlink r:id="rId168" ref="D319"/>
    <hyperlink r:id="rId169" ref="D320"/>
    <hyperlink r:id="rId170" ref="D321"/>
    <hyperlink r:id="rId171" ref="D322"/>
    <hyperlink r:id="rId172" ref="D323"/>
    <hyperlink r:id="rId173" ref="D324"/>
    <hyperlink r:id="rId174" ref="D325"/>
    <hyperlink r:id="rId175" ref="D326"/>
    <hyperlink r:id="rId176" ref="D327"/>
    <hyperlink r:id="rId177" ref="D328"/>
    <hyperlink r:id="rId178" ref="D329"/>
    <hyperlink r:id="rId179" ref="D330"/>
    <hyperlink r:id="rId180" ref="D331"/>
    <hyperlink r:id="rId181" ref="D332"/>
    <hyperlink r:id="rId182" ref="D333"/>
    <hyperlink r:id="rId183" ref="D334"/>
    <hyperlink r:id="rId184" ref="D335"/>
    <hyperlink r:id="rId185" ref="D336"/>
    <hyperlink r:id="rId186" ref="D337"/>
    <hyperlink r:id="rId187" ref="D338"/>
    <hyperlink r:id="rId188" ref="D339"/>
    <hyperlink r:id="rId189" ref="D341"/>
    <hyperlink r:id="rId190" ref="D342"/>
    <hyperlink r:id="rId191" ref="D343"/>
    <hyperlink r:id="rId192" ref="D344"/>
    <hyperlink r:id="rId193" ref="C345"/>
    <hyperlink r:id="rId194" ref="D345"/>
    <hyperlink r:id="rId195" ref="D346"/>
    <hyperlink r:id="rId196" ref="D347"/>
    <hyperlink r:id="rId197" ref="C348"/>
    <hyperlink r:id="rId198" ref="D348"/>
    <hyperlink r:id="rId199" ref="D349"/>
    <hyperlink r:id="rId200" ref="D350"/>
    <hyperlink r:id="rId201" ref="D351"/>
    <hyperlink r:id="rId202" ref="D352"/>
    <hyperlink r:id="rId203" ref="D353"/>
    <hyperlink r:id="rId204" ref="D354"/>
    <hyperlink r:id="rId205" ref="D355"/>
    <hyperlink r:id="rId206" ref="D356"/>
    <hyperlink r:id="rId207" ref="D357"/>
    <hyperlink r:id="rId208" ref="D358"/>
    <hyperlink r:id="rId209" ref="D359"/>
    <hyperlink r:id="rId210" ref="D360"/>
    <hyperlink r:id="rId211" ref="D361"/>
    <hyperlink r:id="rId212" ref="C362"/>
    <hyperlink r:id="rId213" ref="D362"/>
    <hyperlink r:id="rId214" ref="D363"/>
    <hyperlink r:id="rId215" ref="D364"/>
    <hyperlink r:id="rId216" ref="D365"/>
    <hyperlink r:id="rId217" ref="D366"/>
    <hyperlink r:id="rId218" ref="D367"/>
    <hyperlink r:id="rId219" ref="D368"/>
    <hyperlink r:id="rId220" ref="D369"/>
    <hyperlink r:id="rId221" ref="D370"/>
    <hyperlink r:id="rId222" ref="D371"/>
    <hyperlink r:id="rId223" ref="D372"/>
    <hyperlink r:id="rId224" ref="D373"/>
    <hyperlink r:id="rId225" ref="D374"/>
    <hyperlink r:id="rId226" ref="D375"/>
    <hyperlink r:id="rId227" ref="C376"/>
    <hyperlink r:id="rId228" ref="D376"/>
    <hyperlink r:id="rId229" ref="D377"/>
    <hyperlink r:id="rId230" ref="D378"/>
    <hyperlink r:id="rId231" ref="D379"/>
    <hyperlink r:id="rId232" ref="D382"/>
    <hyperlink r:id="rId233" ref="C383"/>
    <hyperlink r:id="rId234" ref="D383"/>
    <hyperlink r:id="rId235" ref="D384"/>
    <hyperlink r:id="rId236" location="features" ref="D385"/>
    <hyperlink r:id="rId237" ref="D386"/>
    <hyperlink r:id="rId238" ref="D387"/>
    <hyperlink r:id="rId239" ref="D388"/>
    <hyperlink r:id="rId240" ref="D389"/>
    <hyperlink r:id="rId241" ref="D390"/>
    <hyperlink r:id="rId242" ref="D391"/>
    <hyperlink r:id="rId243" ref="D392"/>
    <hyperlink r:id="rId244" ref="D393"/>
    <hyperlink r:id="rId245" ref="D394"/>
    <hyperlink r:id="rId246" ref="D395"/>
    <hyperlink r:id="rId247" ref="D396"/>
    <hyperlink r:id="rId248" ref="D397"/>
    <hyperlink r:id="rId249" ref="D398"/>
    <hyperlink r:id="rId250" ref="D399"/>
    <hyperlink r:id="rId251" ref="D400"/>
    <hyperlink r:id="rId252" ref="D401"/>
    <hyperlink r:id="rId253" ref="D402"/>
    <hyperlink r:id="rId254" ref="D403"/>
    <hyperlink r:id="rId255" ref="D404"/>
    <hyperlink r:id="rId256" ref="D405"/>
    <hyperlink r:id="rId257" ref="D406"/>
    <hyperlink r:id="rId258" ref="D407"/>
    <hyperlink r:id="rId259" ref="D408"/>
    <hyperlink r:id="rId260" ref="D409"/>
    <hyperlink r:id="rId261" ref="D410"/>
    <hyperlink r:id="rId262" ref="D411"/>
    <hyperlink r:id="rId263" ref="D412"/>
    <hyperlink r:id="rId264" ref="D413"/>
    <hyperlink r:id="rId265" ref="C414"/>
    <hyperlink r:id="rId266" ref="D414"/>
    <hyperlink r:id="rId267" ref="D415"/>
    <hyperlink r:id="rId268" ref="D416"/>
    <hyperlink r:id="rId269" ref="D417"/>
    <hyperlink r:id="rId270" ref="D418"/>
    <hyperlink r:id="rId271" ref="D419"/>
    <hyperlink r:id="rId272" ref="D420"/>
    <hyperlink r:id="rId273" ref="D421"/>
    <hyperlink r:id="rId274" ref="D422"/>
    <hyperlink r:id="rId275" ref="D423"/>
    <hyperlink r:id="rId276" ref="D424"/>
    <hyperlink r:id="rId277" ref="D425"/>
    <hyperlink r:id="rId278" ref="D426"/>
    <hyperlink r:id="rId279" ref="D427"/>
    <hyperlink r:id="rId280" ref="D428"/>
    <hyperlink r:id="rId281" ref="D429"/>
  </hyperlinks>
  <printOptions gridLines="1" horizontalCentered="1"/>
  <pageMargins bottom="0.75" footer="0.0" header="0.0" left="0.7" right="0.7" top="0.75"/>
  <pageSetup fitToHeight="0" paperSize="5" cellComments="atEnd" orientation="landscape" pageOrder="overThenDown"/>
  <drawing r:id="rId28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outlineLevelRow="1"/>
  <cols>
    <col customWidth="1" min="1" max="1" width="9.38"/>
    <col customWidth="1" min="2" max="2" width="17.38"/>
    <col customWidth="1" min="3" max="3" width="27.13"/>
    <col customWidth="1" min="4" max="5" width="23.38"/>
    <col customWidth="1" min="6" max="6" width="30.13"/>
    <col customWidth="1" min="7" max="7" width="42.38"/>
    <col customWidth="1" min="8" max="8" width="56.25"/>
    <col customWidth="1" min="9" max="26" width="15.13"/>
  </cols>
  <sheetData>
    <row r="1">
      <c r="A1" s="1"/>
      <c r="H1" s="3"/>
    </row>
    <row r="2" ht="44.25" customHeight="1">
      <c r="A2" s="8" t="s">
        <v>1</v>
      </c>
      <c r="B2" s="10"/>
      <c r="C2" s="10"/>
      <c r="D2" s="10"/>
      <c r="E2" s="10"/>
      <c r="F2" s="10"/>
      <c r="G2" s="10"/>
      <c r="H2" s="12"/>
    </row>
    <row r="3">
      <c r="A3" s="15"/>
      <c r="B3" s="16"/>
      <c r="C3" s="16"/>
      <c r="D3" s="16"/>
      <c r="E3" s="16"/>
      <c r="F3" s="16"/>
      <c r="G3" s="16"/>
      <c r="H3" s="16"/>
    </row>
    <row r="4">
      <c r="A4" s="19" t="s">
        <v>2</v>
      </c>
      <c r="B4" s="21"/>
      <c r="C4" s="22"/>
      <c r="D4" s="24" t="s">
        <v>7</v>
      </c>
      <c r="E4" s="24" t="s">
        <v>8</v>
      </c>
      <c r="F4" s="24" t="s">
        <v>9</v>
      </c>
      <c r="G4" s="24" t="s">
        <v>10</v>
      </c>
      <c r="H4" s="24" t="s">
        <v>11</v>
      </c>
    </row>
    <row r="5">
      <c r="A5" s="25">
        <v>1.0</v>
      </c>
      <c r="B5" s="26"/>
      <c r="C5" s="28"/>
      <c r="D5" s="30" t="s">
        <v>14</v>
      </c>
      <c r="E5" s="31" t="s">
        <v>15</v>
      </c>
      <c r="F5" s="32" t="s">
        <v>16</v>
      </c>
      <c r="G5" s="34" t="s">
        <v>17</v>
      </c>
      <c r="H5" s="31" t="s">
        <v>18</v>
      </c>
    </row>
    <row r="6" ht="22.5" customHeight="1">
      <c r="A6" s="25">
        <v>2.0</v>
      </c>
      <c r="B6" s="26"/>
      <c r="C6" s="28"/>
      <c r="D6" s="30" t="s">
        <v>19</v>
      </c>
      <c r="E6" s="31" t="s">
        <v>20</v>
      </c>
      <c r="F6" s="32" t="s">
        <v>21</v>
      </c>
      <c r="G6" s="31" t="s">
        <v>22</v>
      </c>
      <c r="H6" s="38" t="s">
        <v>24</v>
      </c>
    </row>
    <row r="7" ht="36.0" customHeight="1">
      <c r="A7" s="25">
        <v>3.0</v>
      </c>
      <c r="B7" s="26"/>
      <c r="C7" s="28"/>
      <c r="D7" s="30" t="s">
        <v>26</v>
      </c>
      <c r="E7" s="31" t="s">
        <v>27</v>
      </c>
      <c r="F7" s="32" t="s">
        <v>28</v>
      </c>
      <c r="G7" s="31" t="s">
        <v>30</v>
      </c>
      <c r="H7" s="38" t="s">
        <v>31</v>
      </c>
    </row>
    <row r="8">
      <c r="A8" s="25">
        <v>4.0</v>
      </c>
      <c r="B8" s="26"/>
      <c r="C8" s="42"/>
      <c r="D8" s="43" t="s">
        <v>32</v>
      </c>
      <c r="E8" s="44" t="s">
        <v>33</v>
      </c>
      <c r="F8" s="46" t="str">
        <f>HYPERLINK("http://www.mansioningles.com/","http://www.mansioningles.com/")</f>
        <v>http://www.mansioningles.com/</v>
      </c>
      <c r="G8" s="42" t="s">
        <v>37</v>
      </c>
      <c r="H8" s="47" t="s">
        <v>38</v>
      </c>
    </row>
    <row r="9" ht="33.75" customHeight="1">
      <c r="A9" s="25">
        <v>5.0</v>
      </c>
      <c r="B9" s="26"/>
      <c r="C9" s="38"/>
      <c r="D9" s="43" t="s">
        <v>41</v>
      </c>
      <c r="E9" s="42" t="s">
        <v>43</v>
      </c>
      <c r="F9" s="46" t="str">
        <f>HYPERLINK("http://lyricstraining.com/","http://lyricstraining.com/")</f>
        <v>http://lyricstraining.com/</v>
      </c>
      <c r="G9" s="51" t="s">
        <v>45</v>
      </c>
      <c r="H9" s="51" t="s">
        <v>47</v>
      </c>
    </row>
    <row r="10" ht="45.0" customHeight="1">
      <c r="A10" s="25">
        <v>6.0</v>
      </c>
      <c r="B10" s="26"/>
      <c r="C10" s="38"/>
      <c r="D10" s="43" t="s">
        <v>41</v>
      </c>
      <c r="E10" s="42" t="s">
        <v>49</v>
      </c>
      <c r="F10" s="52"/>
      <c r="G10" s="42"/>
      <c r="H10" s="47"/>
    </row>
    <row r="11" ht="15.75" customHeight="1"/>
    <row r="12" ht="15.75" customHeight="1">
      <c r="A12" s="53"/>
      <c r="E12" s="3"/>
      <c r="F12" s="3"/>
      <c r="G12" s="3"/>
      <c r="H12" s="3"/>
      <c r="I12" s="54"/>
    </row>
    <row r="13" ht="15.75" customHeight="1">
      <c r="A13" s="53"/>
      <c r="B13" s="53"/>
      <c r="C13" s="55"/>
      <c r="D13" s="53"/>
      <c r="E13" s="53"/>
      <c r="F13" s="53"/>
      <c r="G13" s="53"/>
      <c r="H13" s="53"/>
      <c r="I13" s="56"/>
    </row>
    <row r="14" ht="15.75" customHeight="1">
      <c r="A14" s="53"/>
      <c r="B14" s="53"/>
      <c r="C14" s="55"/>
      <c r="D14" s="53"/>
      <c r="E14" s="53"/>
      <c r="F14" s="53"/>
      <c r="G14" s="53"/>
      <c r="H14" s="53"/>
      <c r="I14" s="58"/>
    </row>
    <row r="15" ht="15.75" customHeight="1">
      <c r="A15" s="53"/>
      <c r="I15" s="3"/>
    </row>
    <row r="16" ht="15.75" customHeight="1">
      <c r="A16" s="59"/>
      <c r="H16" s="60"/>
      <c r="I16" s="3"/>
    </row>
    <row r="17" ht="15.75" customHeight="1">
      <c r="A17" s="59"/>
      <c r="I17" s="3"/>
    </row>
    <row r="18" ht="15.75" customHeight="1">
      <c r="A18" s="56"/>
    </row>
    <row r="19" ht="15.75" customHeight="1">
      <c r="A19" s="62"/>
      <c r="B19" s="58"/>
      <c r="C19" s="58"/>
      <c r="D19" s="58"/>
      <c r="E19" s="63"/>
      <c r="F19" s="63"/>
      <c r="G19" s="58"/>
      <c r="H19" s="58"/>
    </row>
    <row r="20" ht="15.75" customHeight="1">
      <c r="A20" s="64"/>
      <c r="B20" s="65"/>
      <c r="C20" s="66"/>
      <c r="D20" s="67"/>
      <c r="E20" s="3"/>
      <c r="F20" s="3"/>
      <c r="G20" s="3"/>
      <c r="H20" s="3"/>
      <c r="I20" s="3"/>
    </row>
    <row r="21" ht="15.75" customHeight="1">
      <c r="A21" s="64"/>
      <c r="B21" s="65"/>
      <c r="C21" s="66"/>
      <c r="D21" s="67"/>
      <c r="E21" s="3"/>
      <c r="F21" s="3"/>
      <c r="G21" s="3"/>
      <c r="H21" s="3"/>
      <c r="I21" s="3"/>
    </row>
    <row r="22" ht="15.75" customHeight="1">
      <c r="A22" s="64"/>
      <c r="B22" s="65"/>
      <c r="C22" s="66"/>
      <c r="D22" s="67"/>
      <c r="E22" s="3"/>
      <c r="F22" s="3"/>
      <c r="G22" s="3"/>
      <c r="H22" s="3"/>
      <c r="I22" s="3"/>
    </row>
    <row r="23" ht="15.75" customHeight="1">
      <c r="A23" s="64"/>
      <c r="B23" s="65"/>
      <c r="C23" s="66"/>
      <c r="D23" s="67"/>
      <c r="E23" s="3"/>
      <c r="F23" s="3"/>
      <c r="G23" s="3"/>
      <c r="H23" s="3"/>
      <c r="I23" s="3"/>
    </row>
    <row r="24" ht="15.75" customHeight="1">
      <c r="A24" s="64"/>
      <c r="B24" s="65"/>
      <c r="C24" s="66"/>
      <c r="D24" s="67"/>
      <c r="E24" s="3"/>
      <c r="F24" s="3"/>
      <c r="G24" s="3"/>
      <c r="H24" s="3"/>
      <c r="I24" s="3"/>
    </row>
    <row r="25" ht="15.75" customHeight="1">
      <c r="A25" s="64"/>
      <c r="B25" s="65"/>
      <c r="C25" s="66"/>
      <c r="D25" s="67"/>
      <c r="E25" s="3"/>
      <c r="F25" s="3"/>
      <c r="G25" s="3"/>
      <c r="H25" s="3"/>
      <c r="I25" s="3"/>
    </row>
    <row r="26" ht="15.75" customHeight="1">
      <c r="A26" s="64"/>
      <c r="B26" s="65"/>
      <c r="C26" s="66"/>
      <c r="D26" s="67"/>
      <c r="E26" s="3"/>
      <c r="F26" s="3"/>
      <c r="G26" s="3"/>
      <c r="H26" s="3"/>
      <c r="I26" s="3"/>
    </row>
    <row r="27" ht="15.75" customHeight="1">
      <c r="A27" s="64"/>
      <c r="B27" s="65"/>
      <c r="C27" s="66"/>
      <c r="D27" s="67"/>
      <c r="E27" s="3"/>
      <c r="F27" s="3"/>
      <c r="G27" s="3"/>
      <c r="H27" s="3"/>
      <c r="I27" s="3"/>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18:I18"/>
    <mergeCell ref="H19:I19"/>
    <mergeCell ref="A1:G1"/>
    <mergeCell ref="A2:H2"/>
    <mergeCell ref="A3:H3"/>
    <mergeCell ref="A12:D12"/>
    <mergeCell ref="A15:H15"/>
    <mergeCell ref="A16:G16"/>
    <mergeCell ref="A17:H17"/>
  </mergeCells>
  <conditionalFormatting sqref="B5:B10">
    <cfRule type="notContainsBlanks" dxfId="0" priority="1">
      <formula>LEN(TRIM(B5))&gt;0</formula>
    </cfRule>
  </conditionalFormatting>
  <dataValidations>
    <dataValidation type="list" allowBlank="1" showInputMessage="1" prompt="Click and enter a value from the list of items" sqref="D5:D10">
      <formula1>"LISTENING,READING,WRITING,SPEAKING,GRAMMAR,VOCABULARY,CULTURE,CONTENT,LEARNING STRATEGIES,OTHER"</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outlineLevelRow="1"/>
  <cols>
    <col customWidth="1" min="1" max="1" width="6.63"/>
    <col customWidth="1" min="2" max="2" width="26.38"/>
    <col customWidth="1" min="3" max="3" width="20.0"/>
    <col customWidth="1" min="4" max="26" width="15.13"/>
  </cols>
  <sheetData>
    <row r="1">
      <c r="A1" s="2"/>
      <c r="B1" s="5"/>
      <c r="C1" s="5"/>
      <c r="D1" s="5"/>
      <c r="E1" s="5"/>
      <c r="F1" s="5"/>
      <c r="G1" s="5"/>
      <c r="H1" s="5"/>
      <c r="I1" s="5"/>
      <c r="J1" s="5"/>
      <c r="K1" s="5"/>
      <c r="L1" s="5"/>
      <c r="M1" s="5"/>
      <c r="N1" s="5"/>
      <c r="O1" s="5"/>
      <c r="P1" s="5"/>
      <c r="Q1" s="5"/>
      <c r="R1" s="5"/>
      <c r="S1" s="5"/>
      <c r="T1" s="5"/>
      <c r="U1" s="5"/>
      <c r="V1" s="5"/>
      <c r="W1" s="5"/>
      <c r="X1" s="5"/>
      <c r="Y1" s="5"/>
      <c r="Z1" s="5"/>
    </row>
    <row r="2">
      <c r="A2" s="18"/>
      <c r="B2" s="20" t="s">
        <v>3</v>
      </c>
      <c r="C2" s="20" t="s">
        <v>4</v>
      </c>
      <c r="D2" s="20" t="s">
        <v>5</v>
      </c>
      <c r="E2" s="23" t="s">
        <v>6</v>
      </c>
      <c r="F2" s="5"/>
      <c r="G2" s="5"/>
      <c r="H2" s="5"/>
      <c r="I2" s="5"/>
      <c r="J2" s="5"/>
      <c r="K2" s="5"/>
      <c r="L2" s="5"/>
      <c r="M2" s="5"/>
      <c r="N2" s="5"/>
      <c r="O2" s="5"/>
      <c r="P2" s="5"/>
      <c r="Q2" s="5"/>
      <c r="R2" s="5"/>
      <c r="S2" s="5"/>
      <c r="T2" s="5"/>
      <c r="U2" s="5"/>
      <c r="V2" s="5"/>
      <c r="W2" s="5"/>
      <c r="X2" s="5"/>
      <c r="Y2" s="5"/>
      <c r="Z2" s="5"/>
    </row>
    <row r="3" ht="15.0" customHeight="1">
      <c r="A3" s="27">
        <v>1.0</v>
      </c>
      <c r="B3" s="29"/>
      <c r="C3" s="36" t="s">
        <v>13</v>
      </c>
      <c r="D3" s="29"/>
      <c r="E3" s="36" t="s">
        <v>23</v>
      </c>
      <c r="F3" s="5"/>
      <c r="G3" s="5"/>
      <c r="H3" s="5"/>
      <c r="I3" s="5"/>
      <c r="J3" s="5"/>
      <c r="K3" s="5"/>
      <c r="L3" s="5"/>
      <c r="M3" s="5"/>
      <c r="N3" s="5"/>
      <c r="O3" s="5"/>
      <c r="P3" s="5"/>
      <c r="Q3" s="5"/>
      <c r="R3" s="5"/>
      <c r="S3" s="5"/>
      <c r="T3" s="5"/>
      <c r="U3" s="5"/>
      <c r="V3" s="5"/>
      <c r="W3" s="5"/>
      <c r="X3" s="5"/>
      <c r="Y3" s="5"/>
      <c r="Z3" s="5"/>
    </row>
    <row r="4" ht="15.0" customHeight="1">
      <c r="A4" s="27">
        <v>2.0</v>
      </c>
      <c r="B4" s="49" t="s">
        <v>34</v>
      </c>
      <c r="C4" s="49" t="s">
        <v>40</v>
      </c>
      <c r="D4" s="36" t="s">
        <v>46</v>
      </c>
      <c r="E4" s="36" t="s">
        <v>51</v>
      </c>
      <c r="F4" s="5"/>
      <c r="G4" s="5"/>
      <c r="H4" s="5"/>
      <c r="I4" s="5"/>
      <c r="J4" s="5"/>
      <c r="K4" s="5"/>
      <c r="L4" s="5"/>
      <c r="M4" s="5"/>
      <c r="N4" s="5"/>
      <c r="O4" s="5"/>
      <c r="P4" s="5"/>
      <c r="Q4" s="5"/>
      <c r="R4" s="5"/>
      <c r="S4" s="5"/>
      <c r="T4" s="5"/>
      <c r="U4" s="5"/>
      <c r="V4" s="5"/>
      <c r="W4" s="5"/>
      <c r="X4" s="5"/>
      <c r="Y4" s="5"/>
      <c r="Z4" s="5"/>
    </row>
    <row r="5" ht="15.0" customHeight="1">
      <c r="A5" s="57">
        <v>3.0</v>
      </c>
      <c r="B5" s="61" t="s">
        <v>57</v>
      </c>
      <c r="C5" s="36" t="s">
        <v>59</v>
      </c>
      <c r="D5" s="36" t="s">
        <v>65</v>
      </c>
      <c r="E5" s="36" t="s">
        <v>66</v>
      </c>
      <c r="F5" s="5"/>
      <c r="G5" s="5"/>
      <c r="H5" s="5"/>
      <c r="I5" s="5"/>
      <c r="J5" s="5"/>
      <c r="K5" s="5"/>
      <c r="L5" s="5"/>
      <c r="M5" s="5"/>
      <c r="N5" s="5"/>
      <c r="O5" s="5"/>
      <c r="P5" s="5"/>
      <c r="Q5" s="5"/>
      <c r="R5" s="5"/>
      <c r="S5" s="5"/>
      <c r="T5" s="5"/>
      <c r="U5" s="5"/>
      <c r="V5" s="5"/>
      <c r="W5" s="5"/>
      <c r="X5" s="5"/>
      <c r="Y5" s="5"/>
      <c r="Z5" s="5"/>
    </row>
    <row r="6" ht="15.0" customHeight="1">
      <c r="A6" s="57">
        <v>4.0</v>
      </c>
      <c r="B6" s="61" t="s">
        <v>72</v>
      </c>
      <c r="C6" s="49" t="s">
        <v>75</v>
      </c>
      <c r="D6" s="49" t="s">
        <v>76</v>
      </c>
      <c r="E6" s="36" t="s">
        <v>79</v>
      </c>
      <c r="F6" s="5"/>
      <c r="G6" s="5"/>
      <c r="H6" s="5"/>
      <c r="I6" s="5"/>
      <c r="J6" s="5"/>
      <c r="K6" s="5"/>
      <c r="L6" s="5"/>
      <c r="M6" s="5"/>
      <c r="N6" s="5"/>
      <c r="O6" s="5"/>
      <c r="P6" s="5"/>
      <c r="Q6" s="5"/>
      <c r="R6" s="5"/>
      <c r="S6" s="5"/>
      <c r="T6" s="5"/>
      <c r="U6" s="5"/>
      <c r="V6" s="5"/>
      <c r="W6" s="5"/>
      <c r="X6" s="5"/>
      <c r="Y6" s="5"/>
      <c r="Z6" s="5"/>
    </row>
    <row r="7" ht="15.0" customHeight="1">
      <c r="A7" s="27">
        <v>5.0</v>
      </c>
      <c r="B7" s="36" t="s">
        <v>82</v>
      </c>
      <c r="C7" s="36" t="s">
        <v>87</v>
      </c>
      <c r="D7" s="36" t="s">
        <v>89</v>
      </c>
      <c r="E7" s="36" t="s">
        <v>92</v>
      </c>
      <c r="F7" s="5"/>
      <c r="G7" s="5"/>
      <c r="H7" s="5"/>
      <c r="I7" s="5"/>
      <c r="J7" s="5"/>
      <c r="K7" s="5"/>
      <c r="L7" s="5"/>
      <c r="M7" s="5"/>
      <c r="N7" s="5"/>
      <c r="O7" s="5"/>
      <c r="P7" s="5"/>
      <c r="Q7" s="5"/>
      <c r="R7" s="5"/>
      <c r="S7" s="5"/>
      <c r="T7" s="5"/>
      <c r="U7" s="5"/>
      <c r="V7" s="5"/>
      <c r="W7" s="5"/>
      <c r="X7" s="5"/>
      <c r="Y7" s="5"/>
      <c r="Z7" s="5"/>
    </row>
    <row r="8" ht="15.0" customHeight="1">
      <c r="A8" s="57">
        <v>6.0</v>
      </c>
      <c r="B8" s="36" t="s">
        <v>99</v>
      </c>
      <c r="C8" s="36" t="s">
        <v>102</v>
      </c>
      <c r="D8" s="69" t="s">
        <v>104</v>
      </c>
      <c r="E8" s="36" t="s">
        <v>109</v>
      </c>
      <c r="F8" s="5"/>
      <c r="G8" s="5"/>
      <c r="H8" s="5"/>
      <c r="I8" s="5"/>
      <c r="J8" s="5"/>
      <c r="K8" s="5"/>
      <c r="L8" s="5"/>
      <c r="M8" s="5"/>
      <c r="N8" s="5"/>
      <c r="O8" s="5"/>
      <c r="P8" s="5"/>
      <c r="Q8" s="5"/>
      <c r="R8" s="5"/>
      <c r="S8" s="5"/>
      <c r="T8" s="5"/>
      <c r="U8" s="5"/>
      <c r="V8" s="5"/>
      <c r="W8" s="5"/>
      <c r="X8" s="5"/>
      <c r="Y8" s="5"/>
      <c r="Z8" s="5"/>
    </row>
    <row r="9" ht="15.0" customHeight="1">
      <c r="A9" s="57">
        <v>7.0</v>
      </c>
      <c r="B9" s="29"/>
      <c r="C9" s="36" t="s">
        <v>115</v>
      </c>
      <c r="D9" s="36" t="s">
        <v>116</v>
      </c>
      <c r="E9" s="36" t="s">
        <v>122</v>
      </c>
      <c r="F9" s="5"/>
      <c r="G9" s="5"/>
      <c r="H9" s="5"/>
      <c r="I9" s="5"/>
      <c r="J9" s="5"/>
      <c r="K9" s="5"/>
      <c r="L9" s="5"/>
      <c r="M9" s="5"/>
      <c r="N9" s="5"/>
      <c r="O9" s="5"/>
      <c r="P9" s="5"/>
      <c r="Q9" s="5"/>
      <c r="R9" s="5"/>
      <c r="S9" s="5"/>
      <c r="T9" s="5"/>
      <c r="U9" s="5"/>
      <c r="V9" s="5"/>
      <c r="W9" s="5"/>
      <c r="X9" s="5"/>
      <c r="Y9" s="5"/>
      <c r="Z9" s="5"/>
    </row>
    <row r="10" ht="15.0" customHeight="1">
      <c r="A10" s="57">
        <v>8.0</v>
      </c>
      <c r="B10" s="36" t="s">
        <v>128</v>
      </c>
      <c r="C10" s="36" t="s">
        <v>130</v>
      </c>
      <c r="D10" s="36" t="s">
        <v>135</v>
      </c>
      <c r="E10" s="36" t="s">
        <v>137</v>
      </c>
      <c r="F10" s="5"/>
      <c r="G10" s="5"/>
      <c r="H10" s="5"/>
      <c r="I10" s="5"/>
      <c r="J10" s="5"/>
      <c r="K10" s="5"/>
      <c r="L10" s="5"/>
      <c r="M10" s="5"/>
      <c r="N10" s="5"/>
      <c r="O10" s="5"/>
      <c r="P10" s="5"/>
      <c r="Q10" s="5"/>
      <c r="R10" s="5"/>
      <c r="S10" s="5"/>
      <c r="T10" s="5"/>
      <c r="U10" s="5"/>
      <c r="V10" s="5"/>
      <c r="W10" s="5"/>
      <c r="X10" s="5"/>
      <c r="Y10" s="5"/>
      <c r="Z10" s="5"/>
    </row>
    <row r="11" ht="15.0" customHeight="1">
      <c r="A11" s="57">
        <v>9.0</v>
      </c>
      <c r="B11" s="49" t="s">
        <v>128</v>
      </c>
      <c r="C11" s="29" t="s">
        <v>146</v>
      </c>
      <c r="D11" s="29"/>
      <c r="E11" s="36" t="s">
        <v>147</v>
      </c>
      <c r="F11" s="5"/>
      <c r="G11" s="5"/>
      <c r="H11" s="5"/>
      <c r="I11" s="5"/>
      <c r="J11" s="5"/>
      <c r="K11" s="5"/>
      <c r="L11" s="5"/>
      <c r="M11" s="5"/>
      <c r="N11" s="5"/>
      <c r="O11" s="5"/>
      <c r="P11" s="5"/>
      <c r="Q11" s="5"/>
      <c r="R11" s="5"/>
      <c r="S11" s="5"/>
      <c r="T11" s="5"/>
      <c r="U11" s="5"/>
      <c r="V11" s="5"/>
      <c r="W11" s="5"/>
      <c r="X11" s="5"/>
      <c r="Y11" s="5"/>
      <c r="Z11" s="5"/>
    </row>
    <row r="12" ht="15.0" customHeight="1">
      <c r="A12" s="57">
        <v>10.0</v>
      </c>
      <c r="B12" s="36" t="s">
        <v>99</v>
      </c>
      <c r="C12" s="36" t="s">
        <v>153</v>
      </c>
      <c r="D12" s="36" t="s">
        <v>156</v>
      </c>
      <c r="E12" s="36" t="s">
        <v>159</v>
      </c>
      <c r="F12" s="5"/>
      <c r="G12" s="5"/>
      <c r="H12" s="5"/>
      <c r="I12" s="5"/>
      <c r="J12" s="5"/>
      <c r="K12" s="5"/>
      <c r="L12" s="5"/>
      <c r="M12" s="5"/>
      <c r="N12" s="5"/>
      <c r="O12" s="5"/>
      <c r="P12" s="5"/>
      <c r="Q12" s="5"/>
      <c r="R12" s="5"/>
      <c r="S12" s="5"/>
      <c r="T12" s="5"/>
      <c r="U12" s="5"/>
      <c r="V12" s="5"/>
      <c r="W12" s="5"/>
      <c r="X12" s="5"/>
      <c r="Y12" s="5"/>
      <c r="Z12" s="5"/>
    </row>
    <row r="13" ht="15.0" customHeight="1">
      <c r="A13" s="57">
        <v>11.0</v>
      </c>
      <c r="B13" s="29"/>
      <c r="C13" s="29"/>
      <c r="D13" s="49" t="s">
        <v>165</v>
      </c>
      <c r="E13" s="36" t="s">
        <v>169</v>
      </c>
      <c r="F13" s="5"/>
      <c r="G13" s="5"/>
      <c r="H13" s="5"/>
      <c r="I13" s="5"/>
      <c r="J13" s="5"/>
      <c r="K13" s="5"/>
      <c r="L13" s="5"/>
      <c r="M13" s="5"/>
      <c r="N13" s="5"/>
      <c r="O13" s="5"/>
      <c r="P13" s="5"/>
      <c r="Q13" s="5"/>
      <c r="R13" s="5"/>
      <c r="S13" s="5"/>
      <c r="T13" s="5"/>
      <c r="U13" s="5"/>
      <c r="V13" s="5"/>
      <c r="W13" s="5"/>
      <c r="X13" s="5"/>
      <c r="Y13" s="5"/>
      <c r="Z13" s="5"/>
    </row>
    <row r="14" ht="15.0" customHeight="1">
      <c r="A14" s="27">
        <v>12.0</v>
      </c>
      <c r="B14" s="29" t="s">
        <v>175</v>
      </c>
      <c r="C14" s="36" t="s">
        <v>176</v>
      </c>
      <c r="D14" s="36" t="s">
        <v>182</v>
      </c>
      <c r="E14" s="36" t="s">
        <v>183</v>
      </c>
      <c r="F14" s="5"/>
      <c r="G14" s="5"/>
      <c r="H14" s="5"/>
      <c r="I14" s="5"/>
      <c r="J14" s="5"/>
      <c r="K14" s="5"/>
      <c r="L14" s="5"/>
      <c r="M14" s="5"/>
      <c r="N14" s="5"/>
      <c r="O14" s="5"/>
      <c r="P14" s="5"/>
      <c r="Q14" s="5"/>
      <c r="R14" s="5"/>
      <c r="S14" s="5"/>
      <c r="T14" s="5"/>
      <c r="U14" s="5"/>
      <c r="V14" s="5"/>
      <c r="W14" s="5"/>
      <c r="X14" s="5"/>
      <c r="Y14" s="5"/>
      <c r="Z14" s="5"/>
    </row>
    <row r="15" ht="15.0" customHeight="1">
      <c r="A15" s="57">
        <v>13.0</v>
      </c>
      <c r="B15" s="36" t="s">
        <v>189</v>
      </c>
      <c r="C15" s="36" t="s">
        <v>196</v>
      </c>
      <c r="D15" s="70" t="s">
        <v>198</v>
      </c>
      <c r="E15" s="36" t="s">
        <v>201</v>
      </c>
      <c r="F15" s="5"/>
      <c r="G15" s="5"/>
      <c r="H15" s="5"/>
      <c r="I15" s="5"/>
      <c r="J15" s="5"/>
      <c r="K15" s="5"/>
      <c r="L15" s="5"/>
      <c r="M15" s="5"/>
      <c r="N15" s="5"/>
      <c r="O15" s="5"/>
      <c r="P15" s="5"/>
      <c r="Q15" s="5"/>
      <c r="R15" s="5"/>
      <c r="S15" s="5"/>
      <c r="T15" s="5"/>
      <c r="U15" s="5"/>
      <c r="V15" s="5"/>
      <c r="W15" s="5"/>
      <c r="X15" s="5"/>
      <c r="Y15" s="5"/>
      <c r="Z15" s="5"/>
    </row>
    <row r="16" ht="15.0" customHeight="1">
      <c r="A16" s="57">
        <v>14.0</v>
      </c>
      <c r="B16" s="61" t="s">
        <v>207</v>
      </c>
      <c r="C16" s="36" t="s">
        <v>212</v>
      </c>
      <c r="D16" s="36" t="s">
        <v>198</v>
      </c>
      <c r="E16" s="36" t="s">
        <v>217</v>
      </c>
      <c r="F16" s="5"/>
      <c r="G16" s="5"/>
      <c r="H16" s="5"/>
      <c r="I16" s="5"/>
      <c r="J16" s="5"/>
      <c r="K16" s="5"/>
      <c r="L16" s="5"/>
      <c r="M16" s="5"/>
      <c r="N16" s="5"/>
      <c r="O16" s="5"/>
      <c r="P16" s="5"/>
      <c r="Q16" s="5"/>
      <c r="R16" s="5"/>
      <c r="S16" s="5"/>
      <c r="T16" s="5"/>
      <c r="U16" s="5"/>
      <c r="V16" s="5"/>
      <c r="W16" s="5"/>
      <c r="X16" s="5"/>
      <c r="Y16" s="5"/>
      <c r="Z16" s="5"/>
    </row>
    <row r="17">
      <c r="A17" s="57">
        <v>15.0</v>
      </c>
      <c r="B17" s="61" t="s">
        <v>222</v>
      </c>
      <c r="C17" s="36" t="s">
        <v>225</v>
      </c>
      <c r="D17" s="36" t="s">
        <v>228</v>
      </c>
      <c r="E17" s="36" t="s">
        <v>232</v>
      </c>
      <c r="F17" s="5"/>
      <c r="G17" s="5"/>
      <c r="H17" s="5"/>
      <c r="I17" s="5"/>
      <c r="J17" s="5"/>
      <c r="K17" s="5"/>
      <c r="L17" s="5"/>
      <c r="M17" s="5"/>
      <c r="N17" s="5"/>
      <c r="O17" s="5"/>
      <c r="P17" s="5"/>
      <c r="Q17" s="5"/>
      <c r="R17" s="5"/>
      <c r="S17" s="5"/>
      <c r="T17" s="5"/>
      <c r="U17" s="5"/>
      <c r="V17" s="5"/>
      <c r="W17" s="5"/>
      <c r="X17" s="5"/>
      <c r="Y17" s="5"/>
      <c r="Z17" s="5"/>
    </row>
    <row r="18">
      <c r="A18" s="57">
        <v>16.0</v>
      </c>
      <c r="B18" s="29"/>
      <c r="C18" s="36" t="s">
        <v>237</v>
      </c>
      <c r="D18" s="29"/>
      <c r="E18" s="36" t="s">
        <v>242</v>
      </c>
      <c r="F18" s="5"/>
      <c r="G18" s="5"/>
      <c r="H18" s="5"/>
      <c r="I18" s="5"/>
      <c r="J18" s="5"/>
      <c r="K18" s="5"/>
      <c r="L18" s="5"/>
      <c r="M18" s="5"/>
      <c r="N18" s="5"/>
      <c r="O18" s="5"/>
      <c r="P18" s="5"/>
      <c r="Q18" s="5"/>
      <c r="R18" s="5"/>
      <c r="S18" s="5"/>
      <c r="T18" s="5"/>
      <c r="U18" s="5"/>
      <c r="V18" s="5"/>
      <c r="W18" s="5"/>
      <c r="X18" s="5"/>
      <c r="Y18" s="5"/>
      <c r="Z18" s="5"/>
    </row>
    <row r="19">
      <c r="A19" s="57">
        <v>17.0</v>
      </c>
      <c r="B19" s="80" t="s">
        <v>248</v>
      </c>
      <c r="C19" s="36" t="s">
        <v>253</v>
      </c>
      <c r="D19" s="36" t="s">
        <v>255</v>
      </c>
      <c r="E19" s="36" t="s">
        <v>258</v>
      </c>
      <c r="F19" s="5"/>
      <c r="G19" s="5"/>
      <c r="H19" s="5"/>
      <c r="I19" s="5"/>
      <c r="J19" s="5"/>
      <c r="K19" s="5"/>
      <c r="L19" s="5"/>
      <c r="M19" s="5"/>
      <c r="N19" s="5"/>
      <c r="O19" s="5"/>
      <c r="P19" s="5"/>
      <c r="Q19" s="5"/>
      <c r="R19" s="5"/>
      <c r="S19" s="5"/>
      <c r="T19" s="5"/>
      <c r="U19" s="5"/>
      <c r="V19" s="5"/>
      <c r="W19" s="5"/>
      <c r="X19" s="5"/>
      <c r="Y19" s="5"/>
      <c r="Z19" s="5"/>
    </row>
    <row r="20">
      <c r="A20" s="57">
        <v>18.0</v>
      </c>
      <c r="B20" s="36" t="s">
        <v>189</v>
      </c>
      <c r="C20" s="49" t="s">
        <v>265</v>
      </c>
      <c r="D20" s="36" t="s">
        <v>269</v>
      </c>
      <c r="E20" s="36" t="s">
        <v>272</v>
      </c>
      <c r="F20" s="5"/>
      <c r="G20" s="5"/>
      <c r="H20" s="5"/>
      <c r="I20" s="5"/>
      <c r="J20" s="5"/>
      <c r="K20" s="5"/>
      <c r="L20" s="5"/>
      <c r="M20" s="5"/>
      <c r="N20" s="5"/>
      <c r="O20" s="5"/>
      <c r="P20" s="5"/>
      <c r="Q20" s="5"/>
      <c r="R20" s="5"/>
      <c r="S20" s="5"/>
      <c r="T20" s="5"/>
      <c r="U20" s="5"/>
      <c r="V20" s="5"/>
      <c r="W20" s="5"/>
      <c r="X20" s="5"/>
      <c r="Y20" s="5"/>
      <c r="Z20" s="5"/>
    </row>
    <row r="21" ht="15.75" customHeight="1">
      <c r="A21" s="57">
        <v>19.0</v>
      </c>
      <c r="B21" s="61" t="s">
        <v>207</v>
      </c>
      <c r="C21" s="36" t="s">
        <v>279</v>
      </c>
      <c r="D21" s="36" t="s">
        <v>283</v>
      </c>
      <c r="E21" s="36" t="s">
        <v>287</v>
      </c>
      <c r="F21" s="5"/>
      <c r="G21" s="5"/>
      <c r="H21" s="5"/>
      <c r="I21" s="5"/>
      <c r="J21" s="5"/>
      <c r="K21" s="5"/>
      <c r="L21" s="5"/>
      <c r="M21" s="5"/>
      <c r="N21" s="5"/>
      <c r="O21" s="5"/>
      <c r="P21" s="5"/>
      <c r="Q21" s="5"/>
      <c r="R21" s="5"/>
      <c r="S21" s="5"/>
      <c r="T21" s="5"/>
      <c r="U21" s="5"/>
      <c r="V21" s="5"/>
      <c r="W21" s="5"/>
      <c r="X21" s="5"/>
      <c r="Y21" s="5"/>
      <c r="Z21" s="5"/>
    </row>
    <row r="22" ht="15.7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ht="15.75" customHeight="1">
      <c r="A23" s="81" t="s">
        <v>295</v>
      </c>
      <c r="B23" s="5"/>
      <c r="C23" s="5"/>
      <c r="D23" s="5"/>
      <c r="E23" s="5"/>
      <c r="F23" s="5"/>
      <c r="G23" s="5"/>
      <c r="H23" s="5"/>
      <c r="I23" s="5"/>
      <c r="J23" s="5"/>
      <c r="K23" s="5"/>
      <c r="L23" s="5"/>
      <c r="M23" s="5"/>
      <c r="N23" s="5"/>
      <c r="O23" s="5"/>
      <c r="P23" s="5"/>
      <c r="Q23" s="5"/>
      <c r="R23" s="5"/>
      <c r="S23" s="5"/>
      <c r="T23" s="5"/>
      <c r="U23" s="5"/>
      <c r="V23" s="5"/>
      <c r="W23" s="5"/>
      <c r="X23" s="5"/>
      <c r="Y23" s="5"/>
      <c r="Z23" s="5"/>
    </row>
    <row r="24" ht="15.75" customHeight="1">
      <c r="A24" s="86"/>
      <c r="B24" s="5"/>
      <c r="C24" s="5"/>
      <c r="D24" s="5"/>
      <c r="E24" s="5"/>
      <c r="F24" s="5"/>
      <c r="G24" s="5"/>
      <c r="H24" s="5"/>
      <c r="I24" s="5"/>
      <c r="J24" s="5"/>
      <c r="K24" s="5"/>
      <c r="L24" s="5"/>
      <c r="M24" s="5"/>
      <c r="N24" s="5"/>
      <c r="O24" s="5"/>
      <c r="P24" s="5"/>
      <c r="Q24" s="5"/>
      <c r="R24" s="5"/>
      <c r="S24" s="5"/>
      <c r="T24" s="5"/>
      <c r="U24" s="5"/>
      <c r="V24" s="5"/>
      <c r="W24" s="5"/>
      <c r="X24" s="5"/>
      <c r="Y24" s="5"/>
      <c r="Z24" s="5"/>
    </row>
    <row r="25" ht="15.75" customHeight="1">
      <c r="A25" s="81"/>
      <c r="B25" s="5"/>
      <c r="C25" s="5"/>
      <c r="D25" s="5"/>
      <c r="E25" s="5"/>
      <c r="F25" s="5"/>
      <c r="G25" s="5"/>
      <c r="H25" s="5"/>
      <c r="I25" s="5"/>
      <c r="J25" s="5"/>
      <c r="K25" s="5"/>
      <c r="L25" s="5"/>
      <c r="M25" s="5"/>
      <c r="N25" s="5"/>
      <c r="O25" s="5"/>
      <c r="P25" s="5"/>
      <c r="Q25" s="5"/>
      <c r="R25" s="5"/>
      <c r="S25" s="5"/>
      <c r="T25" s="5"/>
      <c r="U25" s="5"/>
      <c r="V25" s="5"/>
      <c r="W25" s="5"/>
      <c r="X25" s="5"/>
      <c r="Y25" s="5"/>
      <c r="Z25" s="5"/>
    </row>
    <row r="26" ht="15.75" customHeight="1">
      <c r="A26" s="81"/>
      <c r="B26" s="5"/>
      <c r="C26" s="5"/>
      <c r="D26" s="5"/>
      <c r="E26" s="5"/>
      <c r="F26" s="5"/>
      <c r="G26" s="5"/>
      <c r="H26" s="5"/>
      <c r="I26" s="5"/>
      <c r="J26" s="5"/>
      <c r="K26" s="5"/>
      <c r="L26" s="5"/>
      <c r="M26" s="5"/>
      <c r="N26" s="5"/>
      <c r="O26" s="5"/>
      <c r="P26" s="5"/>
      <c r="Q26" s="5"/>
      <c r="R26" s="5"/>
      <c r="S26" s="5"/>
      <c r="T26" s="5"/>
      <c r="U26" s="5"/>
      <c r="V26" s="5"/>
      <c r="W26" s="5"/>
      <c r="X26" s="5"/>
      <c r="Y26" s="5"/>
      <c r="Z26" s="5"/>
    </row>
    <row r="27"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ht="15.75" customHeight="1">
      <c r="A28" s="18"/>
      <c r="B28" s="20" t="s">
        <v>3</v>
      </c>
      <c r="C28" s="20" t="s">
        <v>4</v>
      </c>
      <c r="D28" s="20" t="s">
        <v>5</v>
      </c>
      <c r="E28" s="23" t="s">
        <v>6</v>
      </c>
      <c r="F28" s="5"/>
      <c r="G28" s="5"/>
      <c r="H28" s="5"/>
      <c r="I28" s="5"/>
      <c r="J28" s="5"/>
      <c r="K28" s="5"/>
      <c r="L28" s="5"/>
      <c r="M28" s="5"/>
      <c r="N28" s="5"/>
      <c r="O28" s="5"/>
      <c r="P28" s="5"/>
      <c r="Q28" s="5"/>
      <c r="R28" s="5"/>
      <c r="S28" s="5"/>
      <c r="T28" s="5"/>
      <c r="U28" s="5"/>
      <c r="V28" s="5"/>
      <c r="W28" s="5"/>
      <c r="X28" s="5"/>
      <c r="Y28" s="5"/>
      <c r="Z28" s="5"/>
    </row>
    <row r="29" ht="15.75" customHeight="1">
      <c r="A29" s="5"/>
      <c r="B29" s="29"/>
      <c r="C29" s="29"/>
      <c r="D29" s="29"/>
      <c r="E29" s="29"/>
      <c r="F29" s="5"/>
      <c r="G29" s="5"/>
      <c r="H29" s="5"/>
      <c r="I29" s="5"/>
      <c r="J29" s="5"/>
      <c r="K29" s="5"/>
      <c r="L29" s="5"/>
      <c r="M29" s="5"/>
      <c r="N29" s="5"/>
      <c r="O29" s="5"/>
      <c r="P29" s="5"/>
      <c r="Q29" s="5"/>
      <c r="R29" s="5"/>
      <c r="S29" s="5"/>
      <c r="T29" s="5"/>
      <c r="U29" s="5"/>
      <c r="V29" s="5"/>
      <c r="W29" s="5"/>
      <c r="X29" s="5"/>
      <c r="Y29" s="5"/>
      <c r="Z29" s="5"/>
    </row>
    <row r="30" ht="15.75" customHeight="1">
      <c r="A30" s="5"/>
      <c r="B30" s="36" t="s">
        <v>318</v>
      </c>
      <c r="C30" s="29"/>
      <c r="D30" s="29"/>
      <c r="E30" s="36" t="s">
        <v>323</v>
      </c>
      <c r="F30" s="5"/>
      <c r="G30" s="5"/>
      <c r="H30" s="5"/>
      <c r="I30" s="5"/>
      <c r="J30" s="5"/>
      <c r="K30" s="5"/>
      <c r="L30" s="5"/>
      <c r="M30" s="5"/>
      <c r="N30" s="5"/>
      <c r="O30" s="5"/>
      <c r="P30" s="5"/>
      <c r="Q30" s="5"/>
      <c r="R30" s="5"/>
      <c r="S30" s="5"/>
      <c r="T30" s="5"/>
      <c r="U30" s="5"/>
      <c r="V30" s="5"/>
      <c r="W30" s="5"/>
      <c r="X30" s="5"/>
      <c r="Y30" s="5"/>
      <c r="Z30" s="5"/>
    </row>
    <row r="31" ht="15.75" customHeight="1">
      <c r="A31" s="5"/>
      <c r="B31" s="29"/>
      <c r="C31" s="29"/>
      <c r="D31" s="29"/>
      <c r="E31" s="36" t="s">
        <v>329</v>
      </c>
      <c r="F31" s="5"/>
      <c r="G31" s="5"/>
      <c r="H31" s="5"/>
      <c r="I31" s="5"/>
      <c r="J31" s="5"/>
      <c r="K31" s="5"/>
      <c r="L31" s="5"/>
      <c r="M31" s="5"/>
      <c r="N31" s="5"/>
      <c r="O31" s="5"/>
      <c r="P31" s="5"/>
      <c r="Q31" s="5"/>
      <c r="R31" s="5"/>
      <c r="S31" s="5"/>
      <c r="T31" s="5"/>
      <c r="U31" s="5"/>
      <c r="V31" s="5"/>
      <c r="W31" s="5"/>
      <c r="X31" s="5"/>
      <c r="Y31" s="5"/>
      <c r="Z31" s="5"/>
    </row>
    <row r="32" ht="15.75" customHeight="1">
      <c r="A32" s="5"/>
      <c r="B32" s="29"/>
      <c r="C32" s="29"/>
      <c r="D32" s="29"/>
      <c r="E32" s="36" t="s">
        <v>337</v>
      </c>
      <c r="F32" s="5"/>
      <c r="G32" s="5"/>
      <c r="H32" s="5"/>
      <c r="I32" s="5"/>
      <c r="J32" s="5"/>
      <c r="K32" s="5"/>
      <c r="L32" s="5"/>
      <c r="M32" s="5"/>
      <c r="N32" s="5"/>
      <c r="O32" s="5"/>
      <c r="P32" s="5"/>
      <c r="Q32" s="5"/>
      <c r="R32" s="5"/>
      <c r="S32" s="5"/>
      <c r="T32" s="5"/>
      <c r="U32" s="5"/>
      <c r="V32" s="5"/>
      <c r="W32" s="5"/>
      <c r="X32" s="5"/>
      <c r="Y32" s="5"/>
      <c r="Z32" s="5"/>
    </row>
    <row r="33" ht="15.75" customHeight="1">
      <c r="A33" s="5"/>
      <c r="B33" s="36" t="s">
        <v>342</v>
      </c>
      <c r="C33" s="29"/>
      <c r="D33" s="29"/>
      <c r="E33" s="36" t="s">
        <v>346</v>
      </c>
      <c r="F33" s="5"/>
      <c r="G33" s="5"/>
      <c r="H33" s="5"/>
      <c r="I33" s="5"/>
      <c r="J33" s="5"/>
      <c r="K33" s="5"/>
      <c r="L33" s="5"/>
      <c r="M33" s="5"/>
      <c r="N33" s="5"/>
      <c r="O33" s="5"/>
      <c r="P33" s="5"/>
      <c r="Q33" s="5"/>
      <c r="R33" s="5"/>
      <c r="S33" s="5"/>
      <c r="T33" s="5"/>
      <c r="U33" s="5"/>
      <c r="V33" s="5"/>
      <c r="W33" s="5"/>
      <c r="X33" s="5"/>
      <c r="Y33" s="5"/>
      <c r="Z33" s="5"/>
    </row>
    <row r="34" ht="15.75" customHeight="1">
      <c r="A34" s="5"/>
      <c r="B34" s="36" t="s">
        <v>351</v>
      </c>
      <c r="C34" s="29"/>
      <c r="D34" s="29"/>
      <c r="E34" s="94" t="s">
        <v>353</v>
      </c>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hyperlinks>
    <hyperlink r:id="rId1" location="slide=id.g4b1561f35f_0_8" ref="C3"/>
    <hyperlink r:id="rId2" location="slide=id.p" ref="E3"/>
    <hyperlink r:id="rId3" ref="B4"/>
    <hyperlink r:id="rId4" ref="C4"/>
    <hyperlink r:id="rId5" ref="D4"/>
    <hyperlink r:id="rId6" ref="E4"/>
    <hyperlink r:id="rId7" ref="B5"/>
    <hyperlink r:id="rId8" ref="C5"/>
    <hyperlink r:id="rId9" ref="D5"/>
    <hyperlink r:id="rId10" ref="E5"/>
    <hyperlink r:id="rId11" ref="B6"/>
    <hyperlink r:id="rId12" ref="C6"/>
    <hyperlink r:id="rId13" ref="D6"/>
    <hyperlink r:id="rId14" ref="E6"/>
    <hyperlink r:id="rId15" ref="B7"/>
    <hyperlink r:id="rId16" ref="C7"/>
    <hyperlink r:id="rId17" ref="D7"/>
    <hyperlink r:id="rId18" ref="E7"/>
    <hyperlink r:id="rId19" ref="B8"/>
    <hyperlink r:id="rId20" ref="C8"/>
    <hyperlink r:id="rId21" location="slide=id.p1" ref="D8"/>
    <hyperlink r:id="rId22" ref="E8"/>
    <hyperlink r:id="rId23" ref="C9"/>
    <hyperlink r:id="rId24" ref="D9"/>
    <hyperlink r:id="rId25" ref="E9"/>
    <hyperlink r:id="rId26" ref="B10"/>
    <hyperlink r:id="rId27" ref="C10"/>
    <hyperlink r:id="rId28" ref="D10"/>
    <hyperlink r:id="rId29" ref="E10"/>
    <hyperlink r:id="rId30" ref="B11"/>
    <hyperlink r:id="rId31" ref="E11"/>
    <hyperlink r:id="rId32" ref="B12"/>
    <hyperlink r:id="rId33" ref="C12"/>
    <hyperlink r:id="rId34" ref="D12"/>
    <hyperlink r:id="rId35" ref="E12"/>
    <hyperlink r:id="rId36" ref="D13"/>
    <hyperlink r:id="rId37" ref="E13"/>
    <hyperlink r:id="rId38" ref="C14"/>
    <hyperlink r:id="rId39" ref="D14"/>
    <hyperlink r:id="rId40" ref="E14"/>
    <hyperlink r:id="rId41" ref="B15"/>
    <hyperlink r:id="rId42" ref="C15"/>
    <hyperlink r:id="rId43" ref="E15"/>
    <hyperlink r:id="rId44" ref="B16"/>
    <hyperlink r:id="rId45" ref="C16"/>
    <hyperlink r:id="rId46" ref="D16"/>
    <hyperlink r:id="rId47" ref="E16"/>
    <hyperlink r:id="rId48" ref="B17"/>
    <hyperlink r:id="rId49" ref="C17"/>
    <hyperlink r:id="rId50" ref="D17"/>
    <hyperlink r:id="rId51" ref="E17"/>
    <hyperlink r:id="rId52" ref="C18"/>
    <hyperlink r:id="rId53" ref="E18"/>
    <hyperlink r:id="rId54" ref="B19"/>
    <hyperlink r:id="rId55" ref="C19"/>
    <hyperlink r:id="rId56" ref="D19"/>
    <hyperlink r:id="rId57" ref="E19"/>
    <hyperlink r:id="rId58" ref="B20"/>
    <hyperlink r:id="rId59" ref="C20"/>
    <hyperlink r:id="rId60" ref="D20"/>
    <hyperlink r:id="rId61" ref="E20"/>
    <hyperlink r:id="rId62" ref="B21"/>
    <hyperlink r:id="rId63" ref="C21"/>
    <hyperlink r:id="rId64" ref="D21"/>
    <hyperlink r:id="rId65" ref="E21"/>
    <hyperlink r:id="rId66" ref="B30"/>
    <hyperlink r:id="rId67" ref="E30"/>
    <hyperlink r:id="rId68" ref="E31"/>
    <hyperlink r:id="rId69" ref="E32"/>
    <hyperlink r:id="rId70" ref="B33"/>
    <hyperlink r:id="rId71" ref="E33"/>
    <hyperlink r:id="rId72" ref="B34"/>
    <hyperlink r:id="rId73" ref="E34"/>
  </hyperlinks>
  <printOptions/>
  <pageMargins bottom="0.75" footer="0.0" header="0.0" left="0.7" right="0.7" top="0.75"/>
  <pageSetup orientation="portrait"/>
  <drawing r:id="rId74"/>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